
<file path=[Content_Types].xml><?xml version="1.0" encoding="utf-8"?>
<Types xmlns="http://schemas.openxmlformats.org/package/2006/content-types">
  <Default Extension="bin" ContentType="application/vnd.ms-office.vbaProject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 codeName="{AE6600E7-7A62-396C-DE95-9942FA9DD81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Via\dfs\LIFE\SM\M\P\RetirementPricing\CONFIDENTIAL\EQUITY RELEASE\Trading DONOTANNEXE\"/>
    </mc:Choice>
  </mc:AlternateContent>
  <xr:revisionPtr revIDLastSave="0" documentId="13_ncr:1_{E8FC8D2F-B6B2-4D8D-901A-5C68CA521683}" xr6:coauthVersionLast="47" xr6:coauthVersionMax="47" xr10:uidLastSave="{00000000-0000-0000-0000-000000000000}"/>
  <workbookProtection workbookAlgorithmName="SHA-512" workbookHashValue="1w7+4QdeTd6ti399IxMMAg/QKN1JdkqhkuntYVkwsNh6bC5MKnJXeGcxXPWd6pSLGvoizK5PE5a5kg3hSDITFQ==" workbookSaltValue="h+AIM/HPTB43xhWzmUSgjw==" workbookSpinCount="100000" lockStructure="1"/>
  <bookViews>
    <workbookView xWindow="1800" yWindow="-120" windowWidth="27120" windowHeight="16440" xr2:uid="{00000000-000D-0000-FFFF-FFFF00000000}"/>
  </bookViews>
  <sheets>
    <sheet name="Home" sheetId="4" r:id="rId1"/>
    <sheet name="Sheet1" sheetId="1" state="hidden" r:id="rId2"/>
    <sheet name="Sheet2" sheetId="2" state="hidden" r:id="rId3"/>
  </sheets>
  <functionGroups builtInGroupCount="19"/>
  <definedNames>
    <definedName name="FIRSTYEAR">Sheet1!$I$8</definedName>
    <definedName name="INPUTRANGE1">Sheet1!$E$8:$E$14</definedName>
    <definedName name="INPUTRANGE2">Sheet1!$I$8:$I$71</definedName>
    <definedName name="INPUTRANGE3">Sheet1!$I$8:$I$71</definedName>
    <definedName name="loan">Sheet1!$E$11</definedName>
    <definedName name="max_loan">Sheet2!$Q$6</definedName>
    <definedName name="max_loan_2">Sheet1!$E$18</definedName>
    <definedName name="NUMBEROFYEARS">Sheet2!$G$6</definedName>
    <definedName name="TESTE">Sheet1!$O$3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E15" i="1"/>
  <c r="P6" i="2" l="1"/>
  <c r="Q6" i="2" s="1"/>
  <c r="J9" i="1" l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E18" i="1" l="1"/>
  <c r="E16" i="1" s="1"/>
  <c r="M48" i="1" l="1"/>
  <c r="L48" i="1"/>
  <c r="K8" i="1"/>
  <c r="K9" i="1" l="1"/>
  <c r="G6" i="2"/>
  <c r="K10" i="1" l="1"/>
  <c r="J67" i="1"/>
  <c r="J68" i="1"/>
  <c r="J69" i="1"/>
  <c r="J70" i="1"/>
  <c r="M40" i="2"/>
  <c r="L40" i="2"/>
  <c r="K40" i="2"/>
  <c r="M39" i="2"/>
  <c r="L39" i="2"/>
  <c r="K39" i="2"/>
  <c r="M38" i="2"/>
  <c r="L38" i="2"/>
  <c r="K38" i="2"/>
  <c r="M37" i="2"/>
  <c r="L37" i="2"/>
  <c r="K37" i="2"/>
  <c r="M36" i="2"/>
  <c r="L36" i="2"/>
  <c r="K36" i="2"/>
  <c r="M35" i="2"/>
  <c r="L35" i="2"/>
  <c r="K35" i="2"/>
  <c r="M34" i="2"/>
  <c r="L34" i="2"/>
  <c r="K34" i="2"/>
  <c r="M33" i="2"/>
  <c r="L33" i="2"/>
  <c r="K33" i="2"/>
  <c r="M32" i="2"/>
  <c r="L32" i="2"/>
  <c r="K32" i="2"/>
  <c r="M31" i="2"/>
  <c r="L31" i="2"/>
  <c r="K31" i="2"/>
  <c r="M30" i="2"/>
  <c r="L30" i="2"/>
  <c r="K30" i="2"/>
  <c r="M29" i="2"/>
  <c r="L29" i="2"/>
  <c r="K29" i="2"/>
  <c r="M28" i="2"/>
  <c r="L28" i="2"/>
  <c r="K28" i="2"/>
  <c r="M27" i="2"/>
  <c r="L27" i="2"/>
  <c r="K27" i="2"/>
  <c r="L7" i="2"/>
  <c r="L8" i="2" s="1"/>
  <c r="L9" i="2" s="1"/>
  <c r="L10" i="2" s="1"/>
  <c r="L11" i="2" s="1"/>
  <c r="L12" i="2" s="1"/>
  <c r="L13" i="2" s="1"/>
  <c r="L14" i="2" s="1"/>
  <c r="L15" i="2" s="1"/>
  <c r="L16" i="2" s="1"/>
  <c r="L17" i="2" s="1"/>
  <c r="L18" i="2" s="1"/>
  <c r="L19" i="2" s="1"/>
  <c r="L20" i="2" s="1"/>
  <c r="L21" i="2" s="1"/>
  <c r="L22" i="2" s="1"/>
  <c r="L23" i="2" s="1"/>
  <c r="L24" i="2" s="1"/>
  <c r="L25" i="2" s="1"/>
  <c r="L26" i="2" s="1"/>
  <c r="J71" i="1"/>
  <c r="O3" i="1"/>
  <c r="K11" i="1" l="1"/>
  <c r="M7" i="2"/>
  <c r="J72" i="1"/>
  <c r="J73" i="1"/>
  <c r="J74" i="1"/>
  <c r="J75" i="1"/>
  <c r="J76" i="1"/>
  <c r="K12" i="1" l="1"/>
  <c r="K8" i="2"/>
  <c r="M8" i="2" s="1"/>
  <c r="L8" i="1" l="1"/>
  <c r="K13" i="1"/>
  <c r="K9" i="2"/>
  <c r="M9" i="2" s="1"/>
  <c r="M8" i="1" l="1"/>
  <c r="L9" i="1"/>
  <c r="K14" i="1"/>
  <c r="K10" i="2"/>
  <c r="M10" i="2" s="1"/>
  <c r="L10" i="1" l="1"/>
  <c r="M9" i="1"/>
  <c r="K15" i="1"/>
  <c r="K11" i="2"/>
  <c r="M11" i="2" s="1"/>
  <c r="L11" i="1" l="1"/>
  <c r="M10" i="1"/>
  <c r="K16" i="1"/>
  <c r="K12" i="2"/>
  <c r="M12" i="2" s="1"/>
  <c r="M11" i="1" l="1"/>
  <c r="L12" i="1"/>
  <c r="K17" i="1"/>
  <c r="K13" i="2"/>
  <c r="M13" i="2" s="1"/>
  <c r="M12" i="1" l="1"/>
  <c r="L13" i="1"/>
  <c r="K18" i="1"/>
  <c r="K14" i="2"/>
  <c r="M14" i="2" s="1"/>
  <c r="L14" i="1" l="1"/>
  <c r="M13" i="1"/>
  <c r="K19" i="1"/>
  <c r="K15" i="2"/>
  <c r="M15" i="2" s="1"/>
  <c r="M14" i="1" l="1"/>
  <c r="L15" i="1"/>
  <c r="K20" i="1"/>
  <c r="K16" i="2"/>
  <c r="M16" i="2" s="1"/>
  <c r="M15" i="1" l="1"/>
  <c r="L16" i="1"/>
  <c r="K21" i="1"/>
  <c r="K17" i="2"/>
  <c r="M17" i="2" s="1"/>
  <c r="M16" i="1" l="1"/>
  <c r="L17" i="1"/>
  <c r="K22" i="1"/>
  <c r="K18" i="2"/>
  <c r="M18" i="2" s="1"/>
  <c r="M17" i="1" l="1"/>
  <c r="L18" i="1"/>
  <c r="K23" i="1"/>
  <c r="K19" i="2"/>
  <c r="M19" i="2" s="1"/>
  <c r="M18" i="1" l="1"/>
  <c r="L19" i="1"/>
  <c r="K24" i="1"/>
  <c r="K20" i="2"/>
  <c r="M20" i="2" s="1"/>
  <c r="M19" i="1" l="1"/>
  <c r="L20" i="1"/>
  <c r="K25" i="1"/>
  <c r="K21" i="2"/>
  <c r="M21" i="2" s="1"/>
  <c r="M20" i="1" l="1"/>
  <c r="L21" i="1"/>
  <c r="K26" i="1"/>
  <c r="K22" i="2"/>
  <c r="M22" i="2" s="1"/>
  <c r="M21" i="1" l="1"/>
  <c r="L22" i="1"/>
  <c r="K27" i="1"/>
  <c r="K23" i="2"/>
  <c r="M23" i="2" s="1"/>
  <c r="M22" i="1" l="1"/>
  <c r="L23" i="1"/>
  <c r="K28" i="1"/>
  <c r="K24" i="2"/>
  <c r="M24" i="2" s="1"/>
  <c r="M23" i="1" l="1"/>
  <c r="L24" i="1"/>
  <c r="K29" i="1"/>
  <c r="K25" i="2"/>
  <c r="M25" i="2" s="1"/>
  <c r="M24" i="1" l="1"/>
  <c r="L25" i="1"/>
  <c r="K30" i="1"/>
  <c r="K26" i="2"/>
  <c r="M26" i="2" s="1"/>
  <c r="M25" i="1" l="1"/>
  <c r="L26" i="1"/>
  <c r="K31" i="1"/>
  <c r="M26" i="1" l="1"/>
  <c r="L27" i="1"/>
  <c r="K32" i="1"/>
  <c r="M27" i="1" l="1"/>
  <c r="L28" i="1"/>
  <c r="K33" i="1"/>
  <c r="M28" i="1" l="1"/>
  <c r="L29" i="1"/>
  <c r="K34" i="1"/>
  <c r="K35" i="1" l="1"/>
  <c r="M29" i="1"/>
  <c r="L30" i="1"/>
  <c r="K36" i="1" l="1"/>
  <c r="M30" i="1"/>
  <c r="L31" i="1"/>
  <c r="K37" i="1" l="1"/>
  <c r="M31" i="1"/>
  <c r="L32" i="1"/>
  <c r="K38" i="1" l="1"/>
  <c r="L33" i="1"/>
  <c r="M33" i="1" s="1"/>
  <c r="M32" i="1"/>
  <c r="K39" i="1" l="1"/>
  <c r="L39" i="1" s="1"/>
  <c r="M39" i="1" s="1"/>
  <c r="L34" i="1"/>
  <c r="M34" i="1" l="1"/>
  <c r="L35" i="1"/>
  <c r="L36" i="1" l="1"/>
  <c r="M35" i="1"/>
  <c r="M36" i="1" l="1"/>
  <c r="L37" i="1"/>
  <c r="M37" i="1" l="1"/>
  <c r="L38" i="1"/>
  <c r="M38" i="1" l="1"/>
</calcChain>
</file>

<file path=xl/sharedStrings.xml><?xml version="1.0" encoding="utf-8"?>
<sst xmlns="http://schemas.openxmlformats.org/spreadsheetml/2006/main" count="25" uniqueCount="24">
  <si>
    <t>Initial Loan</t>
  </si>
  <si>
    <t>Interest Rate</t>
  </si>
  <si>
    <t>Life One Age</t>
  </si>
  <si>
    <t>Life Two Age</t>
  </si>
  <si>
    <t>Year</t>
  </si>
  <si>
    <t>Irregular Payment</t>
  </si>
  <si>
    <t>Total Payment</t>
  </si>
  <si>
    <t>Number of Years</t>
  </si>
  <si>
    <t>Balance without partial repayments</t>
  </si>
  <si>
    <t>Balance with partial repayments</t>
  </si>
  <si>
    <t>House Price Inflation</t>
  </si>
  <si>
    <t>House Price</t>
  </si>
  <si>
    <t>Age</t>
  </si>
  <si>
    <t>LLSM</t>
  </si>
  <si>
    <t>Aviva Simple Loan Roll Up Calculator</t>
  </si>
  <si>
    <t>Equity Remaining</t>
  </si>
  <si>
    <t>Loan Balance</t>
  </si>
  <si>
    <t>Initial LTV</t>
  </si>
  <si>
    <t>End of Year Equity (%)</t>
  </si>
  <si>
    <t>Maxmum Loan Entry</t>
  </si>
  <si>
    <t>MACROS NEED TO BE ENABLED IN ORDER TO USE THIS PROGRAM.
IF THE HOME SCREEN HAS NOT APPEARED PLEASE CLICK THE BUTTON ABOVE TO ENABLE MACROS AND RUN THE PROGRAM.</t>
  </si>
  <si>
    <t>Equity Release - Simple roll up calculator</t>
  </si>
  <si>
    <t>Annual Partial Repayment</t>
  </si>
  <si>
    <t>v 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</si>
</sst>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&quot;£&quot;#,##0_);[Red]\(&quot;£&quot;#,##0\)"/>
    <numFmt numFmtId="165" formatCode="&quot;£&quot;#,##0.00_);\(&quot;£&quot;#,##0.00\)"/>
    <numFmt numFmtId="166" formatCode="&quot;£&quot;#,##0.00_);[Red]\(&quot;£&quot;#,##0.00\)"/>
    <numFmt numFmtId="167" formatCode="_(&quot;£&quot;* #,##0.00_);_(&quot;£&quot;* \(#,##0.00\);_(&quot;£&quot;* &quot;-&quot;??_);_(@_)"/>
    <numFmt numFmtId="168" formatCode="_(* #,##0.00_);_(* \(#,##0.00\);_(* &quot;-&quot;??_);_(@_)"/>
    <numFmt numFmtId="169" formatCode="0.00000"/>
    <numFmt numFmtId="170" formatCode="&quot;£&quot;#,##0.0;[Red]\-&quot;£&quot;#,##0.0"/>
    <numFmt numFmtId="171" formatCode="&quot;£&quot;#,##0"/>
    <numFmt numFmtId="172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2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indexed="9"/>
      <name val="Arial"/>
      <family val="2"/>
    </font>
    <font>
      <b/>
      <sz val="12"/>
      <color rgb="FFFF000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2">
    <xf numFmtId="0" fontId="0" fillId="0" borderId="0"/>
    <xf numFmtId="0" fontId="2" fillId="0" borderId="0"/>
    <xf numFmtId="168" fontId="2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Fill="1" applyBorder="1"/>
    <xf numFmtId="169" fontId="0" fillId="0" borderId="0" xfId="0" applyNumberFormat="1"/>
    <xf numFmtId="0" fontId="0" fillId="0" borderId="0" xfId="0"/>
    <xf numFmtId="0" fontId="0" fillId="0" borderId="0" xfId="0"/>
    <xf numFmtId="165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9" fontId="0" fillId="0" borderId="0" xfId="0" applyNumberFormat="1" applyFill="1" applyBorder="1"/>
    <xf numFmtId="165" fontId="0" fillId="2" borderId="0" xfId="0" applyNumberForma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165" fontId="0" fillId="3" borderId="5" xfId="0" applyNumberFormat="1" applyFill="1" applyBorder="1" applyAlignment="1">
      <alignment horizontal="center"/>
    </xf>
    <xf numFmtId="170" fontId="0" fillId="0" borderId="0" xfId="0" applyNumberFormat="1"/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 textRotation="180"/>
    </xf>
    <xf numFmtId="0" fontId="0" fillId="3" borderId="13" xfId="0" applyFill="1" applyBorder="1" applyAlignment="1">
      <alignment horizontal="center" textRotation="180" wrapText="1"/>
    </xf>
    <xf numFmtId="0" fontId="0" fillId="3" borderId="14" xfId="0" applyFill="1" applyBorder="1" applyAlignment="1">
      <alignment horizontal="center" textRotation="180" wrapText="1"/>
    </xf>
    <xf numFmtId="1" fontId="0" fillId="0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 textRotation="180" wrapText="1"/>
    </xf>
    <xf numFmtId="164" fontId="0" fillId="0" borderId="0" xfId="0" applyNumberFormat="1"/>
    <xf numFmtId="0" fontId="5" fillId="4" borderId="0" xfId="0" applyFont="1" applyFill="1" applyBorder="1" applyAlignment="1">
      <alignment horizontal="center" vertic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 textRotation="180" wrapText="1"/>
    </xf>
    <xf numFmtId="0" fontId="0" fillId="4" borderId="14" xfId="0" applyFill="1" applyBorder="1" applyAlignment="1">
      <alignment horizontal="center" textRotation="180" wrapText="1"/>
    </xf>
    <xf numFmtId="166" fontId="0" fillId="0" borderId="0" xfId="0" applyNumberFormat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9" xfId="0" applyFill="1" applyBorder="1" applyAlignment="1" applyProtection="1">
      <alignment horizontal="center"/>
      <protection locked="0"/>
    </xf>
    <xf numFmtId="0" fontId="0" fillId="0" borderId="5" xfId="0" applyFill="1" applyBorder="1"/>
    <xf numFmtId="0" fontId="0" fillId="0" borderId="10" xfId="0" applyFill="1" applyBorder="1" applyAlignment="1" applyProtection="1">
      <alignment horizontal="center"/>
      <protection locked="0"/>
    </xf>
    <xf numFmtId="164" fontId="0" fillId="0" borderId="10" xfId="0" applyNumberFormat="1" applyFill="1" applyBorder="1" applyAlignment="1" applyProtection="1">
      <alignment horizontal="center"/>
      <protection locked="0"/>
    </xf>
    <xf numFmtId="10" fontId="0" fillId="0" borderId="10" xfId="0" applyNumberFormat="1" applyFill="1" applyBorder="1" applyAlignment="1" applyProtection="1">
      <alignment horizontal="center"/>
      <protection locked="0"/>
    </xf>
    <xf numFmtId="10" fontId="0" fillId="0" borderId="11" xfId="0" applyNumberFormat="1" applyFill="1" applyBorder="1" applyAlignment="1" applyProtection="1">
      <alignment horizontal="center"/>
      <protection locked="0"/>
    </xf>
    <xf numFmtId="171" fontId="6" fillId="0" borderId="0" xfId="31" applyNumberFormat="1" applyFont="1" applyFill="1" applyBorder="1" applyAlignment="1">
      <alignment horizontal="center"/>
    </xf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 textRotation="180" wrapText="1"/>
    </xf>
    <xf numFmtId="0" fontId="0" fillId="0" borderId="14" xfId="0" applyFill="1" applyBorder="1" applyAlignment="1">
      <alignment horizontal="center" textRotation="180" wrapText="1"/>
    </xf>
    <xf numFmtId="0" fontId="0" fillId="0" borderId="4" xfId="0" applyFill="1" applyBorder="1" applyAlignment="1" applyProtection="1">
      <alignment horizontal="center"/>
    </xf>
    <xf numFmtId="9" fontId="0" fillId="0" borderId="5" xfId="31" applyFont="1" applyFill="1" applyBorder="1" applyAlignment="1">
      <alignment horizontal="center"/>
    </xf>
    <xf numFmtId="165" fontId="0" fillId="0" borderId="5" xfId="0" applyNumberFormat="1" applyFill="1" applyBorder="1" applyAlignment="1">
      <alignment horizontal="center"/>
    </xf>
    <xf numFmtId="0" fontId="0" fillId="0" borderId="6" xfId="0" applyFill="1" applyBorder="1" applyAlignment="1" applyProtection="1">
      <alignment horizontal="center"/>
    </xf>
    <xf numFmtId="165" fontId="0" fillId="0" borderId="7" xfId="0" applyNumberFormat="1" applyFill="1" applyBorder="1" applyAlignment="1">
      <alignment horizontal="center"/>
    </xf>
    <xf numFmtId="165" fontId="0" fillId="0" borderId="8" xfId="0" applyNumberFormat="1" applyFill="1" applyBorder="1" applyAlignment="1">
      <alignment horizontal="center"/>
    </xf>
    <xf numFmtId="172" fontId="6" fillId="0" borderId="0" xfId="31" applyNumberFormat="1" applyFont="1" applyFill="1" applyBorder="1" applyAlignment="1">
      <alignment horizontal="center"/>
    </xf>
    <xf numFmtId="0" fontId="7" fillId="2" borderId="0" xfId="0" applyFont="1" applyFill="1"/>
    <xf numFmtId="0" fontId="7" fillId="0" borderId="0" xfId="0" applyFont="1"/>
    <xf numFmtId="0" fontId="0" fillId="4" borderId="0" xfId="0" applyFill="1"/>
    <xf numFmtId="0" fontId="0" fillId="5" borderId="0" xfId="0" applyFill="1" applyBorder="1"/>
    <xf numFmtId="0" fontId="0" fillId="5" borderId="0" xfId="0" applyFill="1"/>
    <xf numFmtId="0" fontId="0" fillId="0" borderId="0" xfId="0" applyFill="1"/>
    <xf numFmtId="0" fontId="10" fillId="5" borderId="0" xfId="0" applyFont="1" applyFill="1" applyBorder="1"/>
    <xf numFmtId="0" fontId="11" fillId="4" borderId="0" xfId="0" applyFont="1" applyFill="1"/>
    <xf numFmtId="0" fontId="12" fillId="4" borderId="0" xfId="0" applyFont="1" applyFill="1" applyAlignment="1">
      <alignment horizontal="left"/>
    </xf>
    <xf numFmtId="14" fontId="11" fillId="4" borderId="0" xfId="0" applyNumberFormat="1" applyFont="1" applyFill="1" applyAlignment="1">
      <alignment horizontal="left"/>
    </xf>
    <xf numFmtId="14" fontId="11" fillId="4" borderId="0" xfId="0" applyNumberFormat="1" applyFont="1" applyFill="1"/>
    <xf numFmtId="0" fontId="0" fillId="7" borderId="0" xfId="0" applyFill="1" applyBorder="1"/>
    <xf numFmtId="1" fontId="0" fillId="0" borderId="0" xfId="0" applyNumberFormat="1"/>
    <xf numFmtId="172" fontId="0" fillId="0" borderId="0" xfId="31" applyNumberFormat="1" applyFont="1"/>
    <xf numFmtId="0" fontId="8" fillId="6" borderId="0" xfId="0" applyFont="1" applyFill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</cellXfs>
  <cellStyles count="32">
    <cellStyle name="Comma 2" xfId="3" xr:uid="{00000000-0005-0000-0000-000001000000}"/>
    <cellStyle name="Comma 2 2" xfId="4" xr:uid="{00000000-0005-0000-0000-000002000000}"/>
    <cellStyle name="Comma 3" xfId="5" xr:uid="{00000000-0005-0000-0000-000003000000}"/>
    <cellStyle name="Comma 4" xfId="6" xr:uid="{00000000-0005-0000-0000-000004000000}"/>
    <cellStyle name="Comma 5" xfId="7" xr:uid="{00000000-0005-0000-0000-000005000000}"/>
    <cellStyle name="Comma 6" xfId="8" xr:uid="{00000000-0005-0000-0000-000006000000}"/>
    <cellStyle name="Comma 7" xfId="2" xr:uid="{00000000-0005-0000-0000-000007000000}"/>
    <cellStyle name="Currency 2" xfId="10" xr:uid="{00000000-0005-0000-0000-000008000000}"/>
    <cellStyle name="Currency 2 2" xfId="11" xr:uid="{00000000-0005-0000-0000-000009000000}"/>
    <cellStyle name="Currency 3" xfId="12" xr:uid="{00000000-0005-0000-0000-00000A000000}"/>
    <cellStyle name="Currency 4" xfId="13" xr:uid="{00000000-0005-0000-0000-00000B000000}"/>
    <cellStyle name="Currency 5" xfId="14" xr:uid="{00000000-0005-0000-0000-00000C000000}"/>
    <cellStyle name="Currency 6" xfId="9" xr:uid="{00000000-0005-0000-0000-00000D000000}"/>
    <cellStyle name="Normal" xfId="0" builtinId="0"/>
    <cellStyle name="Normal 2" xfId="15" xr:uid="{00000000-0005-0000-0000-00000F000000}"/>
    <cellStyle name="Normal 2 2" xfId="16" xr:uid="{00000000-0005-0000-0000-000010000000}"/>
    <cellStyle name="Normal 2 2 2" xfId="17" xr:uid="{00000000-0005-0000-0000-000011000000}"/>
    <cellStyle name="Normal 3" xfId="18" xr:uid="{00000000-0005-0000-0000-000012000000}"/>
    <cellStyle name="Normal 3 2" xfId="19" xr:uid="{00000000-0005-0000-0000-000013000000}"/>
    <cellStyle name="Normal 4" xfId="20" xr:uid="{00000000-0005-0000-0000-000014000000}"/>
    <cellStyle name="Normal 4 2" xfId="21" xr:uid="{00000000-0005-0000-0000-000015000000}"/>
    <cellStyle name="Normal 4 3" xfId="22" xr:uid="{00000000-0005-0000-0000-000016000000}"/>
    <cellStyle name="Normal 5" xfId="23" xr:uid="{00000000-0005-0000-0000-000017000000}"/>
    <cellStyle name="Normal 6" xfId="24" xr:uid="{00000000-0005-0000-0000-000018000000}"/>
    <cellStyle name="Normal 7" xfId="1" xr:uid="{00000000-0005-0000-0000-000019000000}"/>
    <cellStyle name="Percent" xfId="31" builtinId="5"/>
    <cellStyle name="Percent 2" xfId="26" xr:uid="{00000000-0005-0000-0000-00001B000000}"/>
    <cellStyle name="Percent 2 2" xfId="27" xr:uid="{00000000-0005-0000-0000-00001C000000}"/>
    <cellStyle name="Percent 3" xfId="28" xr:uid="{00000000-0005-0000-0000-00001D000000}"/>
    <cellStyle name="Percent 4" xfId="29" xr:uid="{00000000-0005-0000-0000-00001E000000}"/>
    <cellStyle name="Percent 5" xfId="30" xr:uid="{00000000-0005-0000-0000-00001F000000}"/>
    <cellStyle name="Percent 6" xfId="25" xr:uid="{00000000-0005-0000-0000-000020000000}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43914185270116"/>
          <c:y val="3.6985275872145028E-2"/>
          <c:w val="0.77438172337627298"/>
          <c:h val="0.7686708729607894"/>
        </c:manualLayout>
      </c:layout>
      <c:lineChart>
        <c:grouping val="standard"/>
        <c:varyColors val="0"/>
        <c:ser>
          <c:idx val="2"/>
          <c:order val="0"/>
          <c:tx>
            <c:strRef>
              <c:f>Sheet1!$J$6</c:f>
              <c:strCache>
                <c:ptCount val="1"/>
                <c:pt idx="0">
                  <c:v>Loan Balance</c:v>
                </c:pt>
              </c:strCache>
            </c:strRef>
          </c:tx>
          <c:marker>
            <c:symbol val="none"/>
          </c:marker>
          <c:cat>
            <c:numRef>
              <c:f>Sheet1!$I$8:$I$38</c:f>
              <c:numCache>
                <c:formatCode>General</c:formatCode>
                <c:ptCount val="31"/>
              </c:numCache>
            </c:numRef>
          </c:cat>
          <c:val>
            <c:numRef>
              <c:f>Sheet1!$J$8:$J$38</c:f>
              <c:numCache>
                <c:formatCode>"$"#,##0.00_);\("$"#,##0.00\)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F0-4AA9-B77D-1AFF0BE651CC}"/>
            </c:ext>
          </c:extLst>
        </c:ser>
        <c:ser>
          <c:idx val="1"/>
          <c:order val="1"/>
          <c:tx>
            <c:strRef>
              <c:f>Sheet1!$K$6</c:f>
              <c:strCache>
                <c:ptCount val="1"/>
                <c:pt idx="0">
                  <c:v>House Price</c:v>
                </c:pt>
              </c:strCache>
            </c:strRef>
          </c:tx>
          <c:spPr>
            <a:ln w="41275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Sheet1!$I$8:$I$38</c:f>
              <c:numCache>
                <c:formatCode>General</c:formatCode>
                <c:ptCount val="31"/>
              </c:numCache>
            </c:numRef>
          </c:cat>
          <c:val>
            <c:numRef>
              <c:f>Sheet1!$K$8:$K$38</c:f>
              <c:numCache>
                <c:formatCode>"$"#,##0.00_);\("$"#,##0.00\)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F0-4AA9-B77D-1AFF0BE651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875968"/>
        <c:axId val="67878272"/>
      </c:lineChart>
      <c:catAx>
        <c:axId val="67875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7878272"/>
        <c:crosses val="autoZero"/>
        <c:auto val="1"/>
        <c:lblAlgn val="ctr"/>
        <c:lblOffset val="100"/>
        <c:noMultiLvlLbl val="0"/>
      </c:catAx>
      <c:valAx>
        <c:axId val="67878272"/>
        <c:scaling>
          <c:orientation val="minMax"/>
        </c:scaling>
        <c:delete val="0"/>
        <c:axPos val="l"/>
        <c:majorGridlines/>
        <c:numFmt formatCode="&quot;£&quot;#,##0_);\(&quot;£&quot;#,##0\)" sourceLinked="0"/>
        <c:majorTickMark val="out"/>
        <c:minorTickMark val="none"/>
        <c:tickLblPos val="nextTo"/>
        <c:crossAx val="67875968"/>
        <c:crosses val="autoZero"/>
        <c:crossBetween val="between"/>
      </c:valAx>
      <c:spPr>
        <a:solidFill>
          <a:schemeClr val="bg1"/>
        </a:solidFill>
      </c:spPr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1</xdr:col>
      <xdr:colOff>0</xdr:colOff>
      <xdr:row>13</xdr:row>
      <xdr:rowOff>41148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62000"/>
          <a:ext cx="2514600" cy="1755648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3</xdr:row>
      <xdr:rowOff>19050</xdr:rowOff>
    </xdr:from>
    <xdr:to>
      <xdr:col>1</xdr:col>
      <xdr:colOff>9525</xdr:colOff>
      <xdr:row>17</xdr:row>
      <xdr:rowOff>95249</xdr:rowOff>
    </xdr:to>
    <xdr:pic>
      <xdr:nvPicPr>
        <xdr:cNvPr id="3" name="Picture 5" descr="Aviva_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942975"/>
          <a:ext cx="0" cy="2343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</xdr:row>
      <xdr:rowOff>19050</xdr:rowOff>
    </xdr:from>
    <xdr:to>
      <xdr:col>1</xdr:col>
      <xdr:colOff>9525</xdr:colOff>
      <xdr:row>17</xdr:row>
      <xdr:rowOff>95249</xdr:rowOff>
    </xdr:to>
    <xdr:pic>
      <xdr:nvPicPr>
        <xdr:cNvPr id="4" name="Picture 5" descr="Aviva_log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942975"/>
          <a:ext cx="0" cy="2343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</xdr:row>
      <xdr:rowOff>19050</xdr:rowOff>
    </xdr:from>
    <xdr:to>
      <xdr:col>1</xdr:col>
      <xdr:colOff>9525</xdr:colOff>
      <xdr:row>17</xdr:row>
      <xdr:rowOff>95249</xdr:rowOff>
    </xdr:to>
    <xdr:pic>
      <xdr:nvPicPr>
        <xdr:cNvPr id="5" name="Picture 5" descr="Aviva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942975"/>
          <a:ext cx="0" cy="2343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2</xdr:row>
      <xdr:rowOff>163606</xdr:rowOff>
    </xdr:from>
    <xdr:to>
      <xdr:col>1</xdr:col>
      <xdr:colOff>28575</xdr:colOff>
      <xdr:row>16</xdr:row>
      <xdr:rowOff>30256</xdr:rowOff>
    </xdr:to>
    <xdr:pic>
      <xdr:nvPicPr>
        <xdr:cNvPr id="6" name="Picture 5" descr="Aviva_log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906556"/>
          <a:ext cx="2981325" cy="215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5</xdr:col>
      <xdr:colOff>542925</xdr:colOff>
      <xdr:row>16</xdr:row>
      <xdr:rowOff>45944</xdr:rowOff>
    </xdr:to>
    <xdr:pic>
      <xdr:nvPicPr>
        <xdr:cNvPr id="7" name="Picture 5" descr="Aviva_log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918882"/>
          <a:ext cx="2963396" cy="2085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357188</xdr:colOff>
      <xdr:row>5</xdr:row>
      <xdr:rowOff>83345</xdr:rowOff>
    </xdr:from>
    <xdr:to>
      <xdr:col>3</xdr:col>
      <xdr:colOff>440530</xdr:colOff>
      <xdr:row>5</xdr:row>
      <xdr:rowOff>821531</xdr:rowOff>
    </xdr:to>
    <xdr:sp macro="[0]!DOSTUFF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57188" y="1273970"/>
          <a:ext cx="1404936" cy="738186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>
              <a:solidFill>
                <a:srgbClr val="3333FF"/>
              </a:solidFill>
            </a:rPr>
            <a:t>CLEAR DATA</a:t>
          </a:r>
        </a:p>
      </xdr:txBody>
    </xdr:sp>
    <xdr:clientData/>
  </xdr:twoCellAnchor>
  <xdr:twoCellAnchor>
    <xdr:from>
      <xdr:col>3</xdr:col>
      <xdr:colOff>535779</xdr:colOff>
      <xdr:row>5</xdr:row>
      <xdr:rowOff>83344</xdr:rowOff>
    </xdr:from>
    <xdr:to>
      <xdr:col>5</xdr:col>
      <xdr:colOff>273842</xdr:colOff>
      <xdr:row>5</xdr:row>
      <xdr:rowOff>821530</xdr:rowOff>
    </xdr:to>
    <xdr:sp macro="[0]!DOOTHERSTUFF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857373" y="1273969"/>
          <a:ext cx="1452563" cy="738186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 b="1">
              <a:solidFill>
                <a:srgbClr val="3333FF"/>
              </a:solidFill>
            </a:rPr>
            <a:t>CALCULATE</a:t>
          </a:r>
        </a:p>
      </xdr:txBody>
    </xdr:sp>
    <xdr:clientData/>
  </xdr:twoCellAnchor>
  <xdr:twoCellAnchor>
    <xdr:from>
      <xdr:col>13</xdr:col>
      <xdr:colOff>261936</xdr:colOff>
      <xdr:row>7</xdr:row>
      <xdr:rowOff>0</xdr:rowOff>
    </xdr:from>
    <xdr:to>
      <xdr:col>19</xdr:col>
      <xdr:colOff>414336</xdr:colOff>
      <xdr:row>26</xdr:row>
      <xdr:rowOff>171450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83345</xdr:colOff>
      <xdr:row>1</xdr:row>
      <xdr:rowOff>202406</xdr:rowOff>
    </xdr:from>
    <xdr:to>
      <xdr:col>20</xdr:col>
      <xdr:colOff>169070</xdr:colOff>
      <xdr:row>5</xdr:row>
      <xdr:rowOff>969835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9751" y="404812"/>
          <a:ext cx="2514600" cy="17556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IU35"/>
  <sheetViews>
    <sheetView tabSelected="1" zoomScale="85" zoomScaleNormal="85" workbookViewId="0">
      <selection activeCell="J18" sqref="J18"/>
    </sheetView>
  </sheetViews>
  <sheetFormatPr defaultColWidth="0" defaultRowHeight="15" zeroHeight="1" x14ac:dyDescent="0.25"/>
  <cols>
    <col min="1" max="1" width="2.85546875" style="54" customWidth="1"/>
    <col min="2" max="6" width="9.140625" style="54" customWidth="1"/>
    <col min="7" max="7" width="2.85546875" style="54" customWidth="1"/>
    <col min="8" max="8" width="2.85546875" style="60" customWidth="1"/>
    <col min="9" max="9" width="9.140625" style="60" customWidth="1"/>
    <col min="10" max="10" width="11.7109375" style="60" customWidth="1"/>
    <col min="11" max="16" width="9.140625" style="60" customWidth="1"/>
    <col min="17" max="17" width="27.140625" style="60" customWidth="1"/>
    <col min="18" max="18" width="2.85546875" style="60" customWidth="1"/>
    <col min="19" max="22" width="9.140625" style="54" hidden="1" customWidth="1"/>
    <col min="23" max="23" width="83.5703125" style="54" hidden="1" customWidth="1"/>
    <col min="24" max="16384" width="9.140625" style="54" hidden="1"/>
  </cols>
  <sheetData>
    <row r="1" spans="1:23" ht="14.25" customHeight="1" x14ac:dyDescent="0.25">
      <c r="A1" s="51"/>
      <c r="B1" s="51"/>
      <c r="C1" s="51"/>
      <c r="D1" s="51"/>
      <c r="E1" s="51"/>
      <c r="F1" s="51"/>
      <c r="G1" s="51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3"/>
      <c r="T1" s="53"/>
      <c r="U1" s="53"/>
      <c r="V1" s="53"/>
      <c r="W1" s="53"/>
    </row>
    <row r="2" spans="1:23" ht="44.25" customHeight="1" x14ac:dyDescent="0.25">
      <c r="A2" s="51"/>
      <c r="B2" s="63" t="s">
        <v>21</v>
      </c>
      <c r="C2" s="63"/>
      <c r="D2" s="63"/>
      <c r="E2" s="63"/>
      <c r="F2" s="63"/>
      <c r="G2" s="51"/>
      <c r="H2" s="52"/>
      <c r="I2" s="64" t="s">
        <v>20</v>
      </c>
      <c r="J2" s="65"/>
      <c r="K2" s="65"/>
      <c r="L2" s="65"/>
      <c r="M2" s="65"/>
      <c r="N2" s="65"/>
      <c r="O2" s="65"/>
      <c r="P2" s="65"/>
      <c r="Q2" s="65"/>
      <c r="R2" s="52"/>
      <c r="S2" s="53"/>
      <c r="T2" s="53"/>
      <c r="U2" s="53"/>
      <c r="V2" s="53"/>
      <c r="W2" s="53"/>
    </row>
    <row r="3" spans="1:23" ht="14.25" customHeight="1" x14ac:dyDescent="0.25">
      <c r="A3" s="51"/>
      <c r="B3" s="51"/>
      <c r="C3" s="51"/>
      <c r="D3" s="51"/>
      <c r="E3" s="51"/>
      <c r="F3" s="51"/>
      <c r="G3" s="51"/>
      <c r="H3" s="52"/>
      <c r="I3" s="65"/>
      <c r="J3" s="65"/>
      <c r="K3" s="65"/>
      <c r="L3" s="65"/>
      <c r="M3" s="65"/>
      <c r="N3" s="65"/>
      <c r="O3" s="65"/>
      <c r="P3" s="65"/>
      <c r="Q3" s="65"/>
      <c r="R3" s="52"/>
      <c r="S3" s="53"/>
      <c r="T3" s="53"/>
      <c r="U3" s="53"/>
      <c r="V3" s="53"/>
      <c r="W3" s="53"/>
    </row>
    <row r="4" spans="1:23" ht="12.75" customHeight="1" x14ac:dyDescent="0.25">
      <c r="A4" s="51"/>
      <c r="B4" s="51"/>
      <c r="C4" s="51"/>
      <c r="D4" s="51"/>
      <c r="E4" s="51"/>
      <c r="F4" s="51"/>
      <c r="G4" s="51"/>
      <c r="H4" s="52"/>
      <c r="I4" s="65"/>
      <c r="J4" s="65"/>
      <c r="K4" s="65"/>
      <c r="L4" s="65"/>
      <c r="M4" s="65"/>
      <c r="N4" s="65"/>
      <c r="O4" s="65"/>
      <c r="P4" s="65"/>
      <c r="Q4" s="65"/>
      <c r="R4" s="52"/>
      <c r="S4" s="53"/>
      <c r="T4" s="53"/>
      <c r="U4" s="53"/>
      <c r="V4" s="53"/>
      <c r="W4" s="53"/>
    </row>
    <row r="5" spans="1:23" ht="12.75" customHeight="1" x14ac:dyDescent="0.25">
      <c r="A5" s="51"/>
      <c r="B5" s="51"/>
      <c r="C5" s="51"/>
      <c r="D5" s="51"/>
      <c r="E5" s="51"/>
      <c r="F5" s="51"/>
      <c r="G5" s="51"/>
      <c r="H5" s="52"/>
      <c r="I5" s="65"/>
      <c r="J5" s="65"/>
      <c r="K5" s="65"/>
      <c r="L5" s="65"/>
      <c r="M5" s="65"/>
      <c r="N5" s="65"/>
      <c r="O5" s="65"/>
      <c r="P5" s="65"/>
      <c r="Q5" s="65"/>
      <c r="R5" s="52"/>
      <c r="S5" s="53"/>
      <c r="T5" s="53"/>
      <c r="U5" s="53"/>
      <c r="V5" s="53"/>
      <c r="W5" s="53"/>
    </row>
    <row r="6" spans="1:23" ht="12.75" customHeight="1" x14ac:dyDescent="0.25">
      <c r="A6" s="51"/>
      <c r="B6" s="51"/>
      <c r="C6" s="51"/>
      <c r="D6" s="51"/>
      <c r="E6" s="51"/>
      <c r="F6" s="51"/>
      <c r="G6" s="51"/>
      <c r="H6" s="52"/>
      <c r="I6" s="65"/>
      <c r="J6" s="65"/>
      <c r="K6" s="65"/>
      <c r="L6" s="65"/>
      <c r="M6" s="65"/>
      <c r="N6" s="65"/>
      <c r="O6" s="65"/>
      <c r="P6" s="65"/>
      <c r="Q6" s="65"/>
      <c r="R6" s="52"/>
      <c r="S6" s="53"/>
      <c r="T6" s="53"/>
      <c r="U6" s="53"/>
      <c r="V6" s="53"/>
      <c r="W6" s="53"/>
    </row>
    <row r="7" spans="1:23" ht="12.75" customHeight="1" x14ac:dyDescent="0.25">
      <c r="A7" s="51"/>
      <c r="B7" s="51"/>
      <c r="C7" s="51"/>
      <c r="D7" s="51"/>
      <c r="E7" s="51"/>
      <c r="F7" s="51"/>
      <c r="G7" s="51"/>
      <c r="H7" s="52"/>
      <c r="I7" s="65"/>
      <c r="J7" s="65"/>
      <c r="K7" s="65"/>
      <c r="L7" s="65"/>
      <c r="M7" s="65"/>
      <c r="N7" s="65"/>
      <c r="O7" s="65"/>
      <c r="P7" s="65"/>
      <c r="Q7" s="65"/>
      <c r="R7" s="52"/>
      <c r="S7" s="53"/>
      <c r="T7" s="53"/>
      <c r="U7" s="53"/>
      <c r="V7" s="53"/>
      <c r="W7" s="53"/>
    </row>
    <row r="8" spans="1:23" ht="12.75" customHeight="1" x14ac:dyDescent="0.25">
      <c r="A8" s="51"/>
      <c r="B8" s="51"/>
      <c r="C8" s="51"/>
      <c r="D8" s="51"/>
      <c r="E8" s="51"/>
      <c r="F8" s="51"/>
      <c r="G8" s="51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3"/>
      <c r="T8" s="53"/>
      <c r="U8" s="53"/>
      <c r="V8" s="53"/>
      <c r="W8" s="53"/>
    </row>
    <row r="9" spans="1:23" ht="12.75" customHeight="1" x14ac:dyDescent="0.25">
      <c r="A9" s="51"/>
      <c r="B9" s="51"/>
      <c r="C9" s="51"/>
      <c r="D9" s="51"/>
      <c r="E9" s="51"/>
      <c r="F9" s="51"/>
      <c r="G9" s="51"/>
      <c r="H9" s="52"/>
      <c r="I9" s="52"/>
      <c r="J9" s="55"/>
      <c r="K9" s="55"/>
      <c r="L9" s="55"/>
      <c r="M9" s="55"/>
      <c r="N9" s="55"/>
      <c r="O9" s="55"/>
      <c r="P9" s="55"/>
      <c r="Q9" s="55"/>
      <c r="R9" s="52"/>
      <c r="S9" s="53"/>
      <c r="T9" s="53"/>
      <c r="U9" s="53"/>
      <c r="V9" s="53"/>
      <c r="W9" s="53"/>
    </row>
    <row r="10" spans="1:23" ht="12.75" customHeight="1" x14ac:dyDescent="0.25">
      <c r="A10" s="51"/>
      <c r="B10" s="51"/>
      <c r="C10" s="51"/>
      <c r="D10" s="51"/>
      <c r="E10" s="51"/>
      <c r="F10" s="51"/>
      <c r="G10" s="51"/>
      <c r="H10" s="52"/>
      <c r="I10" s="55"/>
      <c r="J10" s="55"/>
      <c r="K10" s="55"/>
      <c r="L10" s="55"/>
      <c r="M10" s="55"/>
      <c r="N10" s="55"/>
      <c r="O10" s="55"/>
      <c r="P10" s="55"/>
      <c r="Q10" s="55"/>
      <c r="R10" s="52"/>
      <c r="S10" s="53"/>
      <c r="T10" s="53"/>
      <c r="U10" s="53"/>
      <c r="V10" s="53"/>
      <c r="W10" s="53"/>
    </row>
    <row r="11" spans="1:23" ht="12.75" customHeight="1" x14ac:dyDescent="0.25">
      <c r="A11" s="51"/>
      <c r="B11" s="51"/>
      <c r="C11" s="51"/>
      <c r="D11" s="51"/>
      <c r="E11" s="51"/>
      <c r="F11" s="51"/>
      <c r="G11" s="51"/>
      <c r="H11" s="52"/>
      <c r="I11" s="55"/>
      <c r="J11" s="55"/>
      <c r="K11" s="55"/>
      <c r="L11" s="55"/>
      <c r="M11" s="55"/>
      <c r="N11" s="55"/>
      <c r="O11" s="55"/>
      <c r="P11" s="55"/>
      <c r="Q11" s="55"/>
      <c r="R11" s="52"/>
      <c r="S11" s="53"/>
      <c r="T11" s="53"/>
      <c r="U11" s="53"/>
      <c r="V11" s="53"/>
      <c r="W11" s="53"/>
    </row>
    <row r="12" spans="1:23" ht="12.75" customHeight="1" x14ac:dyDescent="0.25">
      <c r="A12" s="51"/>
      <c r="B12" s="51"/>
      <c r="C12" s="51"/>
      <c r="D12" s="51"/>
      <c r="E12" s="51"/>
      <c r="F12" s="51"/>
      <c r="G12" s="51"/>
      <c r="H12" s="52"/>
      <c r="I12" s="55"/>
      <c r="J12" s="55"/>
      <c r="K12" s="55"/>
      <c r="L12" s="55"/>
      <c r="M12" s="55"/>
      <c r="N12" s="55"/>
      <c r="O12" s="55"/>
      <c r="P12" s="55"/>
      <c r="Q12" s="55"/>
      <c r="R12" s="52"/>
      <c r="S12" s="53"/>
      <c r="T12" s="53"/>
      <c r="U12" s="53"/>
      <c r="V12" s="53"/>
      <c r="W12" s="53"/>
    </row>
    <row r="13" spans="1:23" ht="12.75" customHeight="1" x14ac:dyDescent="0.25">
      <c r="A13" s="51"/>
      <c r="B13" s="51"/>
      <c r="C13" s="51"/>
      <c r="D13" s="51"/>
      <c r="E13" s="51"/>
      <c r="F13" s="51"/>
      <c r="G13" s="51"/>
      <c r="H13" s="52"/>
      <c r="I13" s="55"/>
      <c r="J13" s="55"/>
      <c r="K13" s="55"/>
      <c r="L13" s="55"/>
      <c r="M13" s="55"/>
      <c r="N13" s="55"/>
      <c r="O13" s="55"/>
      <c r="P13" s="55"/>
      <c r="Q13" s="55"/>
      <c r="R13" s="52"/>
      <c r="S13" s="53"/>
      <c r="T13" s="53"/>
      <c r="U13" s="53"/>
      <c r="V13" s="53"/>
      <c r="W13" s="53"/>
    </row>
    <row r="14" spans="1:23" ht="12.75" customHeight="1" x14ac:dyDescent="0.25">
      <c r="A14" s="51"/>
      <c r="B14" s="51"/>
      <c r="C14" s="51"/>
      <c r="D14" s="51"/>
      <c r="E14" s="51"/>
      <c r="F14" s="51"/>
      <c r="G14" s="51"/>
      <c r="H14" s="52"/>
      <c r="I14" s="55"/>
      <c r="J14" s="55"/>
      <c r="K14" s="55"/>
      <c r="L14" s="55"/>
      <c r="M14" s="55"/>
      <c r="N14" s="55"/>
      <c r="O14" s="55"/>
      <c r="P14" s="55"/>
      <c r="Q14" s="55"/>
      <c r="R14" s="52"/>
      <c r="S14" s="53"/>
      <c r="T14" s="53"/>
      <c r="U14" s="53"/>
      <c r="V14" s="53"/>
      <c r="W14" s="53"/>
    </row>
    <row r="15" spans="1:23" ht="12.75" customHeight="1" x14ac:dyDescent="0.25">
      <c r="A15" s="51"/>
      <c r="B15" s="51"/>
      <c r="C15" s="51"/>
      <c r="D15" s="51"/>
      <c r="E15" s="51"/>
      <c r="F15" s="51"/>
      <c r="G15" s="51"/>
      <c r="H15" s="52"/>
      <c r="I15" s="55"/>
      <c r="J15" s="55"/>
      <c r="K15" s="55"/>
      <c r="L15" s="55"/>
      <c r="M15" s="55"/>
      <c r="N15" s="55"/>
      <c r="O15" s="55"/>
      <c r="P15" s="55"/>
      <c r="Q15" s="55"/>
      <c r="R15" s="52"/>
      <c r="S15" s="53"/>
      <c r="T15" s="53"/>
      <c r="U15" s="53"/>
      <c r="V15" s="53"/>
      <c r="W15" s="53"/>
    </row>
    <row r="16" spans="1:23" ht="12.75" customHeight="1" x14ac:dyDescent="0.25">
      <c r="A16" s="51"/>
      <c r="B16" s="51"/>
      <c r="C16" s="51"/>
      <c r="D16" s="51"/>
      <c r="E16" s="51"/>
      <c r="F16" s="51"/>
      <c r="G16" s="51"/>
      <c r="H16" s="52"/>
      <c r="I16" s="55"/>
      <c r="J16" s="55"/>
      <c r="K16" s="55"/>
      <c r="L16" s="55"/>
      <c r="M16" s="55"/>
      <c r="N16" s="55"/>
      <c r="O16" s="55"/>
      <c r="P16" s="55"/>
      <c r="Q16" s="55"/>
      <c r="R16" s="52"/>
      <c r="S16" s="53"/>
      <c r="T16" s="53"/>
      <c r="U16" s="53"/>
      <c r="V16" s="53"/>
      <c r="W16" s="53"/>
    </row>
    <row r="17" spans="1:255" ht="12.75" customHeight="1" x14ac:dyDescent="0.25">
      <c r="A17" s="51"/>
      <c r="B17" s="51"/>
      <c r="C17" s="51"/>
      <c r="D17" s="51"/>
      <c r="E17" s="51"/>
      <c r="F17" s="51"/>
      <c r="G17" s="51"/>
      <c r="H17" s="52"/>
      <c r="I17" s="55"/>
      <c r="J17" s="55"/>
      <c r="K17" s="55"/>
      <c r="L17" s="55"/>
      <c r="M17" s="55"/>
      <c r="N17" s="55"/>
      <c r="O17" s="55"/>
      <c r="P17" s="55"/>
      <c r="Q17" s="55"/>
      <c r="R17" s="52"/>
      <c r="S17" s="53"/>
      <c r="T17" s="53"/>
      <c r="U17" s="53"/>
      <c r="V17" s="53"/>
      <c r="W17" s="53"/>
    </row>
    <row r="18" spans="1:255" ht="12.75" customHeight="1" x14ac:dyDescent="0.25">
      <c r="A18" s="51"/>
      <c r="B18" s="51"/>
      <c r="C18" s="51"/>
      <c r="D18" s="51"/>
      <c r="E18" s="51"/>
      <c r="F18" s="51"/>
      <c r="G18" s="51"/>
      <c r="H18" s="52"/>
      <c r="I18" s="55"/>
      <c r="J18" s="55"/>
      <c r="K18" s="55"/>
      <c r="L18" s="55"/>
      <c r="M18" s="55"/>
      <c r="N18" s="55"/>
      <c r="O18" s="55"/>
      <c r="P18" s="55"/>
      <c r="Q18" s="55"/>
      <c r="R18" s="52"/>
      <c r="S18" s="53"/>
      <c r="T18" s="53"/>
      <c r="U18" s="53"/>
      <c r="V18" s="53"/>
      <c r="W18" s="53"/>
    </row>
    <row r="19" spans="1:255" ht="12.75" customHeight="1" x14ac:dyDescent="0.25">
      <c r="A19" s="51"/>
      <c r="B19" s="51"/>
      <c r="C19" s="51"/>
      <c r="D19" s="51"/>
      <c r="E19" s="51"/>
      <c r="F19" s="51"/>
      <c r="G19" s="51"/>
      <c r="H19" s="52"/>
      <c r="I19" s="55"/>
      <c r="J19" s="55"/>
      <c r="K19" s="55"/>
      <c r="L19" s="55"/>
      <c r="M19" s="55"/>
      <c r="N19" s="55"/>
      <c r="O19" s="55"/>
      <c r="P19" s="55"/>
      <c r="Q19" s="55"/>
      <c r="R19" s="52"/>
      <c r="S19" s="53"/>
      <c r="T19" s="53"/>
      <c r="U19" s="53"/>
      <c r="V19" s="53"/>
      <c r="W19" s="53"/>
    </row>
    <row r="20" spans="1:255" ht="12.75" customHeight="1" x14ac:dyDescent="0.25">
      <c r="A20" s="51"/>
      <c r="B20" s="51"/>
      <c r="C20" s="51"/>
      <c r="D20" s="51"/>
      <c r="E20" s="51"/>
      <c r="F20" s="51"/>
      <c r="G20" s="51"/>
      <c r="H20" s="52"/>
      <c r="I20" s="55"/>
      <c r="J20" s="55"/>
      <c r="K20" s="55"/>
      <c r="L20" s="55"/>
      <c r="M20" s="55"/>
      <c r="N20" s="55"/>
      <c r="O20" s="55"/>
      <c r="P20" s="55"/>
      <c r="Q20" s="55"/>
      <c r="R20" s="52"/>
      <c r="S20" s="53"/>
      <c r="T20" s="53"/>
      <c r="U20" s="53"/>
      <c r="V20" s="53"/>
      <c r="W20" s="53"/>
    </row>
    <row r="21" spans="1:255" ht="12.75" customHeight="1" x14ac:dyDescent="0.25">
      <c r="A21" s="51"/>
      <c r="B21" s="51"/>
      <c r="C21" s="51"/>
      <c r="D21" s="51"/>
      <c r="E21" s="51"/>
      <c r="F21" s="51"/>
      <c r="G21" s="51"/>
      <c r="H21" s="52"/>
      <c r="I21" s="55"/>
      <c r="J21" s="55"/>
      <c r="K21" s="55"/>
      <c r="L21" s="55"/>
      <c r="M21" s="55"/>
      <c r="N21" s="55"/>
      <c r="O21" s="55"/>
      <c r="P21" s="55"/>
      <c r="Q21" s="55"/>
      <c r="R21" s="52"/>
      <c r="S21" s="53"/>
      <c r="T21" s="53"/>
      <c r="U21" s="53"/>
      <c r="V21" s="53"/>
      <c r="W21" s="53"/>
    </row>
    <row r="22" spans="1:255" ht="12.75" customHeight="1" x14ac:dyDescent="0.25">
      <c r="A22" s="51"/>
      <c r="B22" s="51"/>
      <c r="C22" s="51"/>
      <c r="D22" s="51"/>
      <c r="E22" s="51"/>
      <c r="F22" s="51"/>
      <c r="G22" s="51"/>
      <c r="H22" s="52"/>
      <c r="I22" s="55"/>
      <c r="J22" s="55"/>
      <c r="K22" s="55"/>
      <c r="L22" s="55"/>
      <c r="M22" s="55"/>
      <c r="N22" s="55"/>
      <c r="O22" s="55"/>
      <c r="P22" s="55"/>
      <c r="Q22" s="55"/>
      <c r="R22" s="52"/>
      <c r="S22" s="53"/>
      <c r="T22" s="53"/>
      <c r="U22" s="53"/>
      <c r="V22" s="53"/>
      <c r="W22" s="53"/>
    </row>
    <row r="23" spans="1:255" ht="12.75" customHeight="1" x14ac:dyDescent="0.25">
      <c r="A23" s="51"/>
      <c r="B23" s="51"/>
      <c r="C23" s="51"/>
      <c r="D23" s="51"/>
      <c r="E23" s="51"/>
      <c r="F23" s="51"/>
      <c r="G23" s="51"/>
      <c r="H23" s="52"/>
      <c r="I23" s="55"/>
      <c r="J23" s="55"/>
      <c r="K23" s="55"/>
      <c r="L23" s="55"/>
      <c r="M23" s="55"/>
      <c r="N23" s="55"/>
      <c r="O23" s="55"/>
      <c r="P23" s="55"/>
      <c r="Q23" s="55"/>
      <c r="R23" s="52"/>
      <c r="S23" s="53"/>
      <c r="T23" s="53"/>
      <c r="U23" s="53"/>
      <c r="V23" s="53"/>
      <c r="W23" s="53"/>
    </row>
    <row r="24" spans="1:255" ht="12.75" customHeight="1" x14ac:dyDescent="0.25">
      <c r="A24" s="51"/>
      <c r="B24" s="56"/>
      <c r="C24" s="51"/>
      <c r="D24" s="51"/>
      <c r="E24" s="51"/>
      <c r="F24" s="51"/>
      <c r="G24" s="51"/>
      <c r="H24" s="52"/>
      <c r="I24" s="55"/>
      <c r="J24" s="55"/>
      <c r="K24" s="55"/>
      <c r="L24" s="55"/>
      <c r="M24" s="55"/>
      <c r="N24" s="55"/>
      <c r="O24" s="55"/>
      <c r="P24" s="55"/>
      <c r="Q24" s="55"/>
      <c r="R24" s="52"/>
      <c r="S24" s="53"/>
      <c r="T24" s="53"/>
      <c r="U24" s="53"/>
      <c r="V24" s="53"/>
      <c r="W24" s="53"/>
    </row>
    <row r="25" spans="1:255" ht="12.75" customHeight="1" x14ac:dyDescent="0.25">
      <c r="A25" s="51"/>
      <c r="B25" s="57" t="s">
        <v>23</v>
      </c>
      <c r="C25" s="51"/>
      <c r="D25" s="51"/>
      <c r="E25" s="51"/>
      <c r="F25" s="51"/>
      <c r="G25" s="51"/>
      <c r="H25" s="52"/>
      <c r="I25" s="55"/>
      <c r="J25" s="55"/>
      <c r="K25" s="55"/>
      <c r="L25" s="55"/>
      <c r="M25" s="55"/>
      <c r="N25" s="55"/>
      <c r="O25" s="55"/>
      <c r="P25" s="55"/>
      <c r="Q25" s="55"/>
      <c r="R25" s="52"/>
      <c r="S25" s="53"/>
      <c r="T25" s="53"/>
      <c r="U25" s="53"/>
      <c r="V25" s="53"/>
      <c r="W25" s="53"/>
    </row>
    <row r="26" spans="1:255" ht="12.75" customHeight="1" x14ac:dyDescent="0.25">
      <c r="A26" s="51"/>
      <c r="B26" s="58"/>
      <c r="C26" s="59"/>
      <c r="D26" s="51"/>
      <c r="E26" s="51"/>
      <c r="F26" s="51"/>
      <c r="G26" s="51"/>
      <c r="H26" s="52"/>
      <c r="I26" s="55"/>
      <c r="J26" s="55"/>
      <c r="K26" s="55"/>
      <c r="L26" s="55"/>
      <c r="M26" s="55"/>
      <c r="N26" s="55"/>
      <c r="O26" s="55"/>
      <c r="P26" s="55"/>
      <c r="Q26" s="55"/>
      <c r="R26" s="52"/>
      <c r="S26" s="53"/>
      <c r="T26" s="53"/>
      <c r="U26" s="53"/>
      <c r="V26" s="53"/>
      <c r="W26" s="53"/>
    </row>
    <row r="27" spans="1:255" ht="12.75" customHeight="1" x14ac:dyDescent="0.25">
      <c r="A27" s="51"/>
      <c r="B27" s="51"/>
      <c r="C27" s="51"/>
      <c r="D27" s="51"/>
      <c r="E27" s="51"/>
      <c r="F27" s="51"/>
      <c r="G27" s="51"/>
      <c r="H27" s="52"/>
      <c r="I27" s="55"/>
      <c r="J27" s="55"/>
      <c r="K27" s="55"/>
      <c r="L27" s="55"/>
      <c r="M27" s="55"/>
      <c r="N27" s="55"/>
      <c r="O27" s="55"/>
      <c r="P27" s="55"/>
      <c r="Q27" s="55"/>
      <c r="R27" s="52"/>
      <c r="S27" s="53"/>
      <c r="T27" s="53"/>
      <c r="U27" s="53"/>
      <c r="V27" s="53"/>
      <c r="W27" s="53"/>
    </row>
    <row r="28" spans="1:255" ht="14.25" customHeight="1" x14ac:dyDescent="0.25">
      <c r="A28" s="51"/>
      <c r="B28" s="51"/>
      <c r="C28" s="51"/>
      <c r="D28" s="51"/>
      <c r="E28" s="51"/>
      <c r="F28" s="51"/>
      <c r="G28" s="51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  <c r="FJ28" s="53"/>
      <c r="FK28" s="53"/>
      <c r="FL28" s="53"/>
      <c r="FM28" s="53"/>
      <c r="FN28" s="53"/>
      <c r="FO28" s="53"/>
      <c r="FP28" s="53"/>
      <c r="FQ28" s="53"/>
      <c r="FR28" s="53"/>
      <c r="FS28" s="53"/>
      <c r="FT28" s="53"/>
      <c r="FU28" s="53"/>
      <c r="FV28" s="53"/>
      <c r="FW28" s="53"/>
      <c r="FX28" s="53"/>
      <c r="FY28" s="53"/>
      <c r="FZ28" s="53"/>
      <c r="GA28" s="53"/>
      <c r="GB28" s="53"/>
      <c r="GC28" s="53"/>
      <c r="GD28" s="53"/>
      <c r="GE28" s="53"/>
      <c r="GF28" s="53"/>
      <c r="GG28" s="53"/>
      <c r="GH28" s="53"/>
      <c r="GI28" s="53"/>
      <c r="GJ28" s="53"/>
      <c r="GK28" s="53"/>
      <c r="GL28" s="53"/>
      <c r="GM28" s="53"/>
      <c r="GN28" s="53"/>
      <c r="GO28" s="53"/>
      <c r="GP28" s="53"/>
      <c r="GQ28" s="53"/>
      <c r="GR28" s="53"/>
      <c r="GS28" s="53"/>
      <c r="GT28" s="53"/>
      <c r="GU28" s="53"/>
      <c r="GV28" s="53"/>
      <c r="GW28" s="53"/>
      <c r="GX28" s="53"/>
      <c r="GY28" s="53"/>
      <c r="GZ28" s="53"/>
      <c r="HA28" s="53"/>
      <c r="HB28" s="53"/>
      <c r="HC28" s="53"/>
      <c r="HD28" s="53"/>
      <c r="HE28" s="53"/>
      <c r="HF28" s="53"/>
      <c r="HG28" s="53"/>
      <c r="HH28" s="53"/>
      <c r="HI28" s="53"/>
      <c r="HJ28" s="53"/>
      <c r="HK28" s="53"/>
      <c r="HL28" s="53"/>
      <c r="HM28" s="53"/>
      <c r="HN28" s="53"/>
      <c r="HO28" s="53"/>
      <c r="HP28" s="53"/>
      <c r="HQ28" s="53"/>
      <c r="HR28" s="53"/>
      <c r="HS28" s="53"/>
      <c r="HT28" s="53"/>
      <c r="HU28" s="53"/>
      <c r="HV28" s="53"/>
      <c r="HW28" s="53"/>
      <c r="HX28" s="53"/>
      <c r="HY28" s="53"/>
      <c r="HZ28" s="53"/>
      <c r="IA28" s="53"/>
      <c r="IB28" s="53"/>
      <c r="IC28" s="53"/>
      <c r="ID28" s="53"/>
      <c r="IE28" s="53"/>
      <c r="IF28" s="53"/>
      <c r="IG28" s="53"/>
      <c r="IH28" s="53"/>
      <c r="II28" s="53"/>
      <c r="IJ28" s="53"/>
      <c r="IK28" s="53"/>
      <c r="IL28" s="53"/>
      <c r="IM28" s="53"/>
      <c r="IN28" s="53"/>
      <c r="IO28" s="53"/>
      <c r="IP28" s="53"/>
      <c r="IQ28" s="53"/>
      <c r="IR28" s="53"/>
      <c r="IS28" s="53"/>
      <c r="IT28" s="53"/>
      <c r="IU28" s="53"/>
    </row>
    <row r="29" spans="1:255" ht="14.25" hidden="1" customHeight="1" x14ac:dyDescent="0.25"/>
    <row r="30" spans="1:255" ht="14.25" hidden="1" customHeight="1" x14ac:dyDescent="0.25"/>
    <row r="31" spans="1:255" ht="14.25" hidden="1" customHeight="1" x14ac:dyDescent="0.25"/>
    <row r="32" spans="1:255" ht="14.25" hidden="1" customHeight="1" x14ac:dyDescent="0.25"/>
    <row r="33" s="54" customFormat="1" ht="14.25" hidden="1" customHeight="1" x14ac:dyDescent="0.25"/>
    <row r="34" s="54" customFormat="1" ht="14.25" hidden="1" customHeight="1" x14ac:dyDescent="0.25"/>
    <row r="35" s="54" customFormat="1" ht="0" hidden="1" customHeight="1" x14ac:dyDescent="0.25"/>
  </sheetData>
  <mergeCells count="2">
    <mergeCell ref="B2:F2"/>
    <mergeCell ref="I2:Q7"/>
  </mergeCells>
  <pageMargins left="0.7" right="0.7" top="0.75" bottom="0.75" header="0.3" footer="0.3"/>
  <pageSetup paperSize="9" orientation="portrait"/>
  <headerFooter>
    <oddFooter>&amp;L&amp;"Arial,Regular"&amp;8Aviva: &amp;K43B02APublic&amp;8&amp;K000000</oddFooter>
    <evenFooter xml:space="preserve">&amp;L&amp;"Arial,Regular"&amp;8Aviva: &amp;K43B02APublic&amp;8&amp;K000000
</evenFooter>
    <firstFooter xml:space="preserve">&amp;L&amp;"Arial,Regular"&amp;8Aviva: &amp;K43B02APublic&amp;8&amp;K000000
</first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X107"/>
  <sheetViews>
    <sheetView showGridLines="0" topLeftCell="A5" zoomScale="80" zoomScaleNormal="80" workbookViewId="0">
      <selection activeCell="C15" sqref="C15"/>
    </sheetView>
  </sheetViews>
  <sheetFormatPr defaultColWidth="0" defaultRowHeight="15" zeroHeight="1" x14ac:dyDescent="0.25"/>
  <cols>
    <col min="1" max="1" width="5.7109375" customWidth="1"/>
    <col min="2" max="2" width="5" style="1" customWidth="1"/>
    <col min="3" max="3" width="12.42578125" style="1" customWidth="1"/>
    <col min="4" max="4" width="14.5703125" style="1" customWidth="1"/>
    <col min="5" max="5" width="13.28515625" style="1" customWidth="1"/>
    <col min="6" max="6" width="4.7109375" style="1" customWidth="1"/>
    <col min="7" max="7" width="4.28515625" style="1" customWidth="1"/>
    <col min="8" max="9" width="5.5703125" style="1" customWidth="1"/>
    <col min="10" max="12" width="17.7109375" style="1" customWidth="1"/>
    <col min="13" max="13" width="13.140625" style="1" customWidth="1"/>
    <col min="14" max="24" width="9.140625" customWidth="1"/>
    <col min="25" max="16384" width="9.140625" hidden="1"/>
  </cols>
  <sheetData>
    <row r="1" spans="2:15" ht="15.75" thickBot="1" x14ac:dyDescent="0.3"/>
    <row r="2" spans="2:15" s="4" customFormat="1" ht="28.5" customHeight="1" x14ac:dyDescent="0.25">
      <c r="B2" s="66" t="s">
        <v>14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8"/>
    </row>
    <row r="3" spans="2:15" s="4" customFormat="1" x14ac:dyDescent="0.25">
      <c r="B3" s="69"/>
      <c r="C3" s="70"/>
      <c r="D3" s="70"/>
      <c r="E3" s="70"/>
      <c r="F3" s="70"/>
      <c r="G3" s="70"/>
      <c r="H3" s="70"/>
      <c r="I3" s="70"/>
      <c r="J3" s="70"/>
      <c r="K3" s="70"/>
      <c r="L3" s="70"/>
      <c r="M3" s="71"/>
      <c r="O3" s="49">
        <f>NUMBEROFYEARS</f>
        <v>32</v>
      </c>
    </row>
    <row r="4" spans="2:15" s="4" customFormat="1" ht="15.75" thickBot="1" x14ac:dyDescent="0.3">
      <c r="B4" s="72"/>
      <c r="C4" s="73"/>
      <c r="D4" s="73"/>
      <c r="E4" s="73"/>
      <c r="F4" s="73"/>
      <c r="G4" s="73"/>
      <c r="H4" s="73"/>
      <c r="I4" s="73"/>
      <c r="J4" s="73"/>
      <c r="K4" s="73"/>
      <c r="L4" s="73"/>
      <c r="M4" s="74"/>
    </row>
    <row r="5" spans="2:15" s="4" customFormat="1" ht="18.75" customHeight="1" thickBot="1" x14ac:dyDescent="0.3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</row>
    <row r="6" spans="2:15" ht="120.75" customHeight="1" thickBot="1" x14ac:dyDescent="0.3">
      <c r="H6" s="6" t="s">
        <v>4</v>
      </c>
      <c r="I6" s="39"/>
      <c r="J6" s="40" t="s">
        <v>16</v>
      </c>
      <c r="K6" s="40" t="s">
        <v>11</v>
      </c>
      <c r="L6" s="40" t="s">
        <v>15</v>
      </c>
      <c r="M6" s="41" t="s">
        <v>18</v>
      </c>
    </row>
    <row r="7" spans="2:15" s="4" customFormat="1" ht="14.25" customHeight="1" thickBot="1" x14ac:dyDescent="0.3">
      <c r="B7" s="25"/>
      <c r="C7" s="26"/>
      <c r="D7" s="26"/>
      <c r="E7" s="26"/>
      <c r="F7" s="27"/>
      <c r="G7" s="1"/>
      <c r="H7" s="6"/>
      <c r="I7" s="21"/>
      <c r="J7" s="22"/>
      <c r="K7" s="22"/>
      <c r="L7" s="22"/>
      <c r="M7" s="23"/>
    </row>
    <row r="8" spans="2:15" s="3" customFormat="1" x14ac:dyDescent="0.25">
      <c r="B8" s="28"/>
      <c r="C8" s="1" t="s">
        <v>2</v>
      </c>
      <c r="D8" s="1"/>
      <c r="E8" s="29">
        <v>55</v>
      </c>
      <c r="F8" s="30"/>
      <c r="G8" s="1"/>
      <c r="H8" s="6">
        <v>1</v>
      </c>
      <c r="I8" s="42"/>
      <c r="J8" s="8" t="str">
        <f>IF(I8="","",ROUND(IF(loan*(1+$E$13)-$E$12&lt;0,0,loan*(1+$E$13)-$E$12),2))</f>
        <v/>
      </c>
      <c r="K8" s="5">
        <f>IF(H8="","",E10*(1+$E$14))</f>
        <v>0</v>
      </c>
      <c r="L8" s="5" t="str">
        <f>IF(I8="","",K8-J8)</f>
        <v/>
      </c>
      <c r="M8" s="43" t="str">
        <f>IF(I8="","",L8/K8)</f>
        <v/>
      </c>
    </row>
    <row r="9" spans="2:15" s="3" customFormat="1" x14ac:dyDescent="0.25">
      <c r="B9" s="28"/>
      <c r="C9" s="1" t="s">
        <v>3</v>
      </c>
      <c r="D9" s="1"/>
      <c r="E9" s="31"/>
      <c r="F9" s="30"/>
      <c r="G9" s="1"/>
      <c r="H9" s="6">
        <v>1</v>
      </c>
      <c r="I9" s="42"/>
      <c r="J9" s="5" t="str">
        <f>IF(I9="","",ROUND(IF(J8*(1+$E$13)-$E$12&lt;0,0,J8*(1+$E$13)-$E$12),2))</f>
        <v/>
      </c>
      <c r="K9" s="5" t="str">
        <f>IF(I9="","",K8*(1+$E$14))</f>
        <v/>
      </c>
      <c r="L9" s="5" t="str">
        <f t="shared" ref="L9:L38" si="0">IF(I9="","",K9-J9)</f>
        <v/>
      </c>
      <c r="M9" s="43" t="str">
        <f t="shared" ref="M9:M38" si="1">IF(I9="","",L9/K9)</f>
        <v/>
      </c>
    </row>
    <row r="10" spans="2:15" x14ac:dyDescent="0.25">
      <c r="B10" s="28"/>
      <c r="C10" s="1" t="s">
        <v>11</v>
      </c>
      <c r="E10" s="32">
        <v>0</v>
      </c>
      <c r="F10" s="30"/>
      <c r="H10" s="6">
        <v>2</v>
      </c>
      <c r="I10" s="42"/>
      <c r="J10" s="5" t="str">
        <f t="shared" ref="J10:J39" si="2">IF(I10="","",ROUND(IF(J9*(1+$E$13)-$E$12&lt;0,0,J9*(1+$E$13)-$E$12),2))</f>
        <v/>
      </c>
      <c r="K10" s="5" t="str">
        <f t="shared" ref="K10:K39" si="3">IF(I10="","",K9*(1+$E$14))</f>
        <v/>
      </c>
      <c r="L10" s="5" t="str">
        <f t="shared" si="0"/>
        <v/>
      </c>
      <c r="M10" s="43" t="str">
        <f t="shared" si="1"/>
        <v/>
      </c>
    </row>
    <row r="11" spans="2:15" s="4" customFormat="1" x14ac:dyDescent="0.25">
      <c r="B11" s="28"/>
      <c r="C11" s="1" t="s">
        <v>0</v>
      </c>
      <c r="D11" s="1"/>
      <c r="E11" s="32">
        <v>0</v>
      </c>
      <c r="F11" s="30"/>
      <c r="G11" s="1"/>
      <c r="H11" s="6">
        <v>3</v>
      </c>
      <c r="I11" s="42"/>
      <c r="J11" s="5" t="str">
        <f t="shared" si="2"/>
        <v/>
      </c>
      <c r="K11" s="5" t="str">
        <f t="shared" si="3"/>
        <v/>
      </c>
      <c r="L11" s="5" t="str">
        <f t="shared" si="0"/>
        <v/>
      </c>
      <c r="M11" s="43" t="str">
        <f t="shared" si="1"/>
        <v/>
      </c>
    </row>
    <row r="12" spans="2:15" x14ac:dyDescent="0.25">
      <c r="B12" s="28"/>
      <c r="C12" s="1" t="s">
        <v>22</v>
      </c>
      <c r="E12" s="32"/>
      <c r="F12" s="30"/>
      <c r="H12" s="6">
        <v>4</v>
      </c>
      <c r="I12" s="42"/>
      <c r="J12" s="5" t="str">
        <f t="shared" si="2"/>
        <v/>
      </c>
      <c r="K12" s="5" t="str">
        <f t="shared" si="3"/>
        <v/>
      </c>
      <c r="L12" s="5" t="str">
        <f t="shared" si="0"/>
        <v/>
      </c>
      <c r="M12" s="43" t="str">
        <f t="shared" si="1"/>
        <v/>
      </c>
    </row>
    <row r="13" spans="2:15" x14ac:dyDescent="0.25">
      <c r="B13" s="28"/>
      <c r="C13" s="1" t="s">
        <v>1</v>
      </c>
      <c r="E13" s="33">
        <v>5.8000000000000003E-2</v>
      </c>
      <c r="F13" s="30"/>
      <c r="H13" s="6">
        <v>5</v>
      </c>
      <c r="I13" s="42"/>
      <c r="J13" s="5" t="str">
        <f t="shared" si="2"/>
        <v/>
      </c>
      <c r="K13" s="5" t="str">
        <f t="shared" si="3"/>
        <v/>
      </c>
      <c r="L13" s="5" t="str">
        <f t="shared" si="0"/>
        <v/>
      </c>
      <c r="M13" s="43" t="str">
        <f t="shared" si="1"/>
        <v/>
      </c>
    </row>
    <row r="14" spans="2:15" ht="15.75" thickBot="1" x14ac:dyDescent="0.3">
      <c r="B14" s="28"/>
      <c r="C14" s="1" t="s">
        <v>10</v>
      </c>
      <c r="E14" s="34">
        <v>0.01</v>
      </c>
      <c r="F14" s="30"/>
      <c r="H14" s="6">
        <v>6</v>
      </c>
      <c r="I14" s="42"/>
      <c r="J14" s="5" t="str">
        <f t="shared" si="2"/>
        <v/>
      </c>
      <c r="K14" s="5" t="str">
        <f t="shared" si="3"/>
        <v/>
      </c>
      <c r="L14" s="5" t="str">
        <f t="shared" si="0"/>
        <v/>
      </c>
      <c r="M14" s="43" t="str">
        <f t="shared" si="1"/>
        <v/>
      </c>
    </row>
    <row r="15" spans="2:15" x14ac:dyDescent="0.25">
      <c r="B15" s="28"/>
      <c r="C15" s="1" t="s">
        <v>17</v>
      </c>
      <c r="E15" s="48" t="e">
        <f>IF(E10="","",loan/E10)</f>
        <v>#DIV/0!</v>
      </c>
      <c r="F15" s="30"/>
      <c r="H15" s="6">
        <v>7</v>
      </c>
      <c r="I15" s="42"/>
      <c r="J15" s="5" t="str">
        <f t="shared" si="2"/>
        <v/>
      </c>
      <c r="K15" s="5" t="str">
        <f t="shared" si="3"/>
        <v/>
      </c>
      <c r="L15" s="5" t="str">
        <f t="shared" si="0"/>
        <v/>
      </c>
      <c r="M15" s="43" t="str">
        <f t="shared" si="1"/>
        <v/>
      </c>
    </row>
    <row r="16" spans="2:15" s="4" customFormat="1" x14ac:dyDescent="0.25">
      <c r="B16" s="28"/>
      <c r="C16" s="1" t="s">
        <v>19</v>
      </c>
      <c r="D16" s="1"/>
      <c r="E16" s="35">
        <f>IF(ISERROR(ROUND(max_loan_2,0)), 0, ROUND(max_loan_2,0))</f>
        <v>0</v>
      </c>
      <c r="F16" s="30"/>
      <c r="G16" s="1"/>
      <c r="H16" s="6">
        <v>8</v>
      </c>
      <c r="I16" s="42"/>
      <c r="J16" s="5" t="str">
        <f t="shared" si="2"/>
        <v/>
      </c>
      <c r="K16" s="5" t="str">
        <f t="shared" si="3"/>
        <v/>
      </c>
      <c r="L16" s="5" t="str">
        <f t="shared" si="0"/>
        <v/>
      </c>
      <c r="M16" s="43" t="str">
        <f t="shared" si="1"/>
        <v/>
      </c>
    </row>
    <row r="17" spans="2:15" ht="15.75" thickBot="1" x14ac:dyDescent="0.3">
      <c r="B17" s="36"/>
      <c r="C17" s="37"/>
      <c r="D17" s="37"/>
      <c r="E17" s="37"/>
      <c r="F17" s="38"/>
      <c r="H17" s="6">
        <v>9</v>
      </c>
      <c r="I17" s="42"/>
      <c r="J17" s="5" t="str">
        <f t="shared" si="2"/>
        <v/>
      </c>
      <c r="K17" s="5" t="str">
        <f t="shared" si="3"/>
        <v/>
      </c>
      <c r="L17" s="5" t="str">
        <f t="shared" si="0"/>
        <v/>
      </c>
      <c r="M17" s="43" t="str">
        <f t="shared" si="1"/>
        <v/>
      </c>
    </row>
    <row r="18" spans="2:15" x14ac:dyDescent="0.25">
      <c r="B18" s="4"/>
      <c r="C18" s="4"/>
      <c r="D18" s="4"/>
      <c r="E18" s="50">
        <f>max_loan</f>
        <v>0</v>
      </c>
      <c r="F18" s="4"/>
      <c r="H18" s="6">
        <v>10</v>
      </c>
      <c r="I18" s="42"/>
      <c r="J18" s="5" t="str">
        <f t="shared" si="2"/>
        <v/>
      </c>
      <c r="K18" s="5" t="str">
        <f t="shared" si="3"/>
        <v/>
      </c>
      <c r="L18" s="5" t="str">
        <f t="shared" si="0"/>
        <v/>
      </c>
      <c r="M18" s="43" t="str">
        <f t="shared" si="1"/>
        <v/>
      </c>
    </row>
    <row r="19" spans="2:15" x14ac:dyDescent="0.25">
      <c r="B19" s="4"/>
      <c r="C19" s="4"/>
      <c r="D19" s="4"/>
      <c r="E19" s="4"/>
      <c r="F19" s="4"/>
      <c r="H19" s="6">
        <v>11</v>
      </c>
      <c r="I19" s="42"/>
      <c r="J19" s="5" t="str">
        <f t="shared" si="2"/>
        <v/>
      </c>
      <c r="K19" s="5" t="str">
        <f t="shared" si="3"/>
        <v/>
      </c>
      <c r="L19" s="5" t="str">
        <f t="shared" si="0"/>
        <v/>
      </c>
      <c r="M19" s="43" t="str">
        <f t="shared" si="1"/>
        <v/>
      </c>
    </row>
    <row r="20" spans="2:15" x14ac:dyDescent="0.25">
      <c r="H20" s="6">
        <v>12</v>
      </c>
      <c r="I20" s="42"/>
      <c r="J20" s="5" t="str">
        <f t="shared" si="2"/>
        <v/>
      </c>
      <c r="K20" s="5" t="str">
        <f t="shared" si="3"/>
        <v/>
      </c>
      <c r="L20" s="5" t="str">
        <f t="shared" si="0"/>
        <v/>
      </c>
      <c r="M20" s="43" t="str">
        <f t="shared" si="1"/>
        <v/>
      </c>
    </row>
    <row r="21" spans="2:15" x14ac:dyDescent="0.25">
      <c r="H21" s="6">
        <v>13</v>
      </c>
      <c r="I21" s="42"/>
      <c r="J21" s="5" t="str">
        <f t="shared" si="2"/>
        <v/>
      </c>
      <c r="K21" s="5" t="str">
        <f t="shared" si="3"/>
        <v/>
      </c>
      <c r="L21" s="5" t="str">
        <f t="shared" si="0"/>
        <v/>
      </c>
      <c r="M21" s="43" t="str">
        <f t="shared" si="1"/>
        <v/>
      </c>
    </row>
    <row r="22" spans="2:15" x14ac:dyDescent="0.25">
      <c r="H22" s="6">
        <v>14</v>
      </c>
      <c r="I22" s="42"/>
      <c r="J22" s="5" t="str">
        <f t="shared" si="2"/>
        <v/>
      </c>
      <c r="K22" s="5" t="str">
        <f t="shared" si="3"/>
        <v/>
      </c>
      <c r="L22" s="5" t="str">
        <f t="shared" si="0"/>
        <v/>
      </c>
      <c r="M22" s="43" t="str">
        <f t="shared" si="1"/>
        <v/>
      </c>
    </row>
    <row r="23" spans="2:15" x14ac:dyDescent="0.25">
      <c r="H23" s="6">
        <v>15</v>
      </c>
      <c r="I23" s="42"/>
      <c r="J23" s="5" t="str">
        <f t="shared" si="2"/>
        <v/>
      </c>
      <c r="K23" s="5" t="str">
        <f t="shared" si="3"/>
        <v/>
      </c>
      <c r="L23" s="5" t="str">
        <f t="shared" si="0"/>
        <v/>
      </c>
      <c r="M23" s="43" t="str">
        <f t="shared" si="1"/>
        <v/>
      </c>
    </row>
    <row r="24" spans="2:15" x14ac:dyDescent="0.25">
      <c r="H24" s="6">
        <v>16</v>
      </c>
      <c r="I24" s="42"/>
      <c r="J24" s="5" t="str">
        <f t="shared" si="2"/>
        <v/>
      </c>
      <c r="K24" s="5" t="str">
        <f t="shared" si="3"/>
        <v/>
      </c>
      <c r="L24" s="5" t="str">
        <f t="shared" si="0"/>
        <v/>
      </c>
      <c r="M24" s="43" t="str">
        <f t="shared" si="1"/>
        <v/>
      </c>
    </row>
    <row r="25" spans="2:15" x14ac:dyDescent="0.25">
      <c r="H25" s="6">
        <v>17</v>
      </c>
      <c r="I25" s="42"/>
      <c r="J25" s="5" t="str">
        <f t="shared" si="2"/>
        <v/>
      </c>
      <c r="K25" s="5" t="str">
        <f t="shared" si="3"/>
        <v/>
      </c>
      <c r="L25" s="5" t="str">
        <f t="shared" si="0"/>
        <v/>
      </c>
      <c r="M25" s="43" t="str">
        <f t="shared" si="1"/>
        <v/>
      </c>
      <c r="O25" s="24"/>
    </row>
    <row r="26" spans="2:15" x14ac:dyDescent="0.25">
      <c r="H26" s="6">
        <v>18</v>
      </c>
      <c r="I26" s="42"/>
      <c r="J26" s="5" t="str">
        <f t="shared" si="2"/>
        <v/>
      </c>
      <c r="K26" s="5" t="str">
        <f t="shared" si="3"/>
        <v/>
      </c>
      <c r="L26" s="5" t="str">
        <f t="shared" si="0"/>
        <v/>
      </c>
      <c r="M26" s="43" t="str">
        <f t="shared" si="1"/>
        <v/>
      </c>
    </row>
    <row r="27" spans="2:15" x14ac:dyDescent="0.25">
      <c r="H27" s="6">
        <v>19</v>
      </c>
      <c r="I27" s="42"/>
      <c r="J27" s="5" t="str">
        <f t="shared" si="2"/>
        <v/>
      </c>
      <c r="K27" s="5" t="str">
        <f t="shared" si="3"/>
        <v/>
      </c>
      <c r="L27" s="5" t="str">
        <f t="shared" si="0"/>
        <v/>
      </c>
      <c r="M27" s="43" t="str">
        <f t="shared" si="1"/>
        <v/>
      </c>
    </row>
    <row r="28" spans="2:15" x14ac:dyDescent="0.25">
      <c r="H28" s="6">
        <v>20</v>
      </c>
      <c r="I28" s="42"/>
      <c r="J28" s="5" t="str">
        <f t="shared" si="2"/>
        <v/>
      </c>
      <c r="K28" s="5" t="str">
        <f t="shared" si="3"/>
        <v/>
      </c>
      <c r="L28" s="5" t="str">
        <f t="shared" si="0"/>
        <v/>
      </c>
      <c r="M28" s="43" t="str">
        <f t="shared" si="1"/>
        <v/>
      </c>
    </row>
    <row r="29" spans="2:15" x14ac:dyDescent="0.25">
      <c r="H29" s="6">
        <v>21</v>
      </c>
      <c r="I29" s="42"/>
      <c r="J29" s="5" t="str">
        <f t="shared" si="2"/>
        <v/>
      </c>
      <c r="K29" s="5" t="str">
        <f t="shared" si="3"/>
        <v/>
      </c>
      <c r="L29" s="5" t="str">
        <f t="shared" si="0"/>
        <v/>
      </c>
      <c r="M29" s="43" t="str">
        <f t="shared" si="1"/>
        <v/>
      </c>
    </row>
    <row r="30" spans="2:15" x14ac:dyDescent="0.25">
      <c r="H30" s="6">
        <v>22</v>
      </c>
      <c r="I30" s="42"/>
      <c r="J30" s="5" t="str">
        <f t="shared" si="2"/>
        <v/>
      </c>
      <c r="K30" s="5" t="str">
        <f t="shared" si="3"/>
        <v/>
      </c>
      <c r="L30" s="5" t="str">
        <f t="shared" si="0"/>
        <v/>
      </c>
      <c r="M30" s="43" t="str">
        <f t="shared" si="1"/>
        <v/>
      </c>
    </row>
    <row r="31" spans="2:15" x14ac:dyDescent="0.25">
      <c r="H31" s="6">
        <v>23</v>
      </c>
      <c r="I31" s="42"/>
      <c r="J31" s="5" t="str">
        <f t="shared" si="2"/>
        <v/>
      </c>
      <c r="K31" s="5" t="str">
        <f t="shared" si="3"/>
        <v/>
      </c>
      <c r="L31" s="5" t="str">
        <f t="shared" si="0"/>
        <v/>
      </c>
      <c r="M31" s="43" t="str">
        <f t="shared" si="1"/>
        <v/>
      </c>
    </row>
    <row r="32" spans="2:15" x14ac:dyDescent="0.25">
      <c r="H32" s="6">
        <v>24</v>
      </c>
      <c r="I32" s="42"/>
      <c r="J32" s="5" t="str">
        <f t="shared" si="2"/>
        <v/>
      </c>
      <c r="K32" s="5" t="str">
        <f t="shared" si="3"/>
        <v/>
      </c>
      <c r="L32" s="5" t="str">
        <f t="shared" si="0"/>
        <v/>
      </c>
      <c r="M32" s="43" t="str">
        <f t="shared" si="1"/>
        <v/>
      </c>
    </row>
    <row r="33" spans="2:13" x14ac:dyDescent="0.25">
      <c r="H33" s="6">
        <v>25</v>
      </c>
      <c r="I33" s="42"/>
      <c r="J33" s="5" t="str">
        <f t="shared" si="2"/>
        <v/>
      </c>
      <c r="K33" s="5" t="str">
        <f t="shared" si="3"/>
        <v/>
      </c>
      <c r="L33" s="5" t="str">
        <f t="shared" si="0"/>
        <v/>
      </c>
      <c r="M33" s="43" t="str">
        <f t="shared" si="1"/>
        <v/>
      </c>
    </row>
    <row r="34" spans="2:13" x14ac:dyDescent="0.25">
      <c r="H34" s="6">
        <v>26</v>
      </c>
      <c r="I34" s="42"/>
      <c r="J34" s="5" t="str">
        <f t="shared" si="2"/>
        <v/>
      </c>
      <c r="K34" s="5" t="str">
        <f t="shared" si="3"/>
        <v/>
      </c>
      <c r="L34" s="5" t="str">
        <f t="shared" si="0"/>
        <v/>
      </c>
      <c r="M34" s="43" t="str">
        <f t="shared" si="1"/>
        <v/>
      </c>
    </row>
    <row r="35" spans="2:13" x14ac:dyDescent="0.25">
      <c r="H35" s="6">
        <v>27</v>
      </c>
      <c r="I35" s="42"/>
      <c r="J35" s="5" t="str">
        <f t="shared" si="2"/>
        <v/>
      </c>
      <c r="K35" s="5" t="str">
        <f t="shared" si="3"/>
        <v/>
      </c>
      <c r="L35" s="5" t="str">
        <f t="shared" si="0"/>
        <v/>
      </c>
      <c r="M35" s="43" t="str">
        <f t="shared" si="1"/>
        <v/>
      </c>
    </row>
    <row r="36" spans="2:13" x14ac:dyDescent="0.25">
      <c r="H36" s="6">
        <v>28</v>
      </c>
      <c r="I36" s="42"/>
      <c r="J36" s="5" t="str">
        <f t="shared" si="2"/>
        <v/>
      </c>
      <c r="K36" s="5" t="str">
        <f t="shared" si="3"/>
        <v/>
      </c>
      <c r="L36" s="5" t="str">
        <f t="shared" si="0"/>
        <v/>
      </c>
      <c r="M36" s="43" t="str">
        <f t="shared" si="1"/>
        <v/>
      </c>
    </row>
    <row r="37" spans="2:13" x14ac:dyDescent="0.25">
      <c r="H37" s="6">
        <v>29</v>
      </c>
      <c r="I37" s="42"/>
      <c r="J37" s="5" t="str">
        <f t="shared" si="2"/>
        <v/>
      </c>
      <c r="K37" s="5" t="str">
        <f t="shared" si="3"/>
        <v/>
      </c>
      <c r="L37" s="5" t="str">
        <f t="shared" si="0"/>
        <v/>
      </c>
      <c r="M37" s="43" t="str">
        <f t="shared" si="1"/>
        <v/>
      </c>
    </row>
    <row r="38" spans="2:13" x14ac:dyDescent="0.25">
      <c r="H38" s="6">
        <v>30</v>
      </c>
      <c r="I38" s="42"/>
      <c r="J38" s="5" t="str">
        <f t="shared" si="2"/>
        <v/>
      </c>
      <c r="K38" s="5" t="str">
        <f t="shared" si="3"/>
        <v/>
      </c>
      <c r="L38" s="5" t="str">
        <f t="shared" si="0"/>
        <v/>
      </c>
      <c r="M38" s="43" t="str">
        <f t="shared" si="1"/>
        <v/>
      </c>
    </row>
    <row r="39" spans="2:13" s="4" customFormat="1" x14ac:dyDescent="0.25">
      <c r="B39" s="1"/>
      <c r="C39" s="1"/>
      <c r="D39" s="1"/>
      <c r="E39" s="1"/>
      <c r="F39" s="1"/>
      <c r="G39" s="1"/>
      <c r="H39" s="6">
        <v>31</v>
      </c>
      <c r="I39" s="42"/>
      <c r="J39" s="5" t="str">
        <f t="shared" si="2"/>
        <v/>
      </c>
      <c r="K39" s="5" t="str">
        <f t="shared" si="3"/>
        <v/>
      </c>
      <c r="L39" s="5" t="e">
        <f t="shared" ref="L39:L48" si="4">IF(H39="","",K39-J39)</f>
        <v>#VALUE!</v>
      </c>
      <c r="M39" s="43" t="e">
        <f t="shared" ref="M39:M48" si="5">IF(H39="","",L39/K39)</f>
        <v>#VALUE!</v>
      </c>
    </row>
    <row r="40" spans="2:13" s="4" customFormat="1" x14ac:dyDescent="0.25">
      <c r="B40" s="1"/>
      <c r="C40" s="1"/>
      <c r="D40" s="1"/>
      <c r="E40" s="1"/>
      <c r="F40" s="1"/>
      <c r="G40" s="1"/>
      <c r="H40" s="6"/>
      <c r="I40" s="42"/>
      <c r="J40" s="5"/>
      <c r="K40" s="5"/>
      <c r="L40" s="5"/>
      <c r="M40" s="43"/>
    </row>
    <row r="41" spans="2:13" s="4" customFormat="1" x14ac:dyDescent="0.25">
      <c r="B41" s="1"/>
      <c r="C41" s="1"/>
      <c r="D41" s="1"/>
      <c r="E41" s="1"/>
      <c r="F41" s="1"/>
      <c r="G41" s="1"/>
      <c r="H41" s="6"/>
      <c r="I41" s="42"/>
      <c r="J41" s="5"/>
      <c r="K41" s="5"/>
      <c r="L41" s="5"/>
      <c r="M41" s="43"/>
    </row>
    <row r="42" spans="2:13" s="4" customFormat="1" x14ac:dyDescent="0.25">
      <c r="B42" s="1"/>
      <c r="C42" s="1"/>
      <c r="D42" s="1"/>
      <c r="E42" s="1"/>
      <c r="F42" s="1"/>
      <c r="G42" s="1"/>
      <c r="H42" s="6"/>
      <c r="I42" s="42"/>
      <c r="J42" s="5"/>
      <c r="K42" s="5"/>
      <c r="L42" s="5"/>
      <c r="M42" s="43"/>
    </row>
    <row r="43" spans="2:13" s="4" customFormat="1" x14ac:dyDescent="0.25">
      <c r="B43" s="1"/>
      <c r="C43" s="1"/>
      <c r="D43" s="1"/>
      <c r="E43" s="1"/>
      <c r="F43" s="1"/>
      <c r="G43" s="1"/>
      <c r="H43" s="6"/>
      <c r="I43" s="42"/>
      <c r="J43" s="5"/>
      <c r="K43" s="5"/>
      <c r="L43" s="5"/>
      <c r="M43" s="43"/>
    </row>
    <row r="44" spans="2:13" s="4" customFormat="1" x14ac:dyDescent="0.25">
      <c r="B44" s="1"/>
      <c r="C44" s="1"/>
      <c r="D44" s="1"/>
      <c r="E44" s="1"/>
      <c r="F44" s="1"/>
      <c r="G44" s="1"/>
      <c r="H44" s="6"/>
      <c r="I44" s="42"/>
      <c r="J44" s="5"/>
      <c r="K44" s="5"/>
      <c r="L44" s="5"/>
      <c r="M44" s="43"/>
    </row>
    <row r="45" spans="2:13" s="4" customFormat="1" x14ac:dyDescent="0.25">
      <c r="B45" s="1"/>
      <c r="C45" s="1"/>
      <c r="D45" s="1"/>
      <c r="E45" s="1"/>
      <c r="F45" s="1"/>
      <c r="G45" s="1"/>
      <c r="H45" s="6"/>
      <c r="I45" s="42"/>
      <c r="J45" s="5"/>
      <c r="K45" s="5"/>
      <c r="L45" s="5"/>
      <c r="M45" s="43"/>
    </row>
    <row r="46" spans="2:13" s="4" customFormat="1" x14ac:dyDescent="0.25">
      <c r="B46" s="1"/>
      <c r="C46" s="1"/>
      <c r="D46" s="1"/>
      <c r="E46" s="1"/>
      <c r="F46" s="1"/>
      <c r="G46" s="1"/>
      <c r="H46" s="6"/>
      <c r="I46" s="42"/>
      <c r="J46" s="5"/>
      <c r="K46" s="5"/>
      <c r="L46" s="5"/>
      <c r="M46" s="43"/>
    </row>
    <row r="47" spans="2:13" s="4" customFormat="1" x14ac:dyDescent="0.25">
      <c r="B47" s="1"/>
      <c r="C47" s="1"/>
      <c r="D47" s="1"/>
      <c r="E47" s="1"/>
      <c r="F47" s="1"/>
      <c r="G47" s="1"/>
      <c r="H47" s="6"/>
      <c r="I47" s="42"/>
      <c r="J47" s="5"/>
      <c r="K47" s="5"/>
      <c r="L47" s="5"/>
      <c r="M47" s="43"/>
    </row>
    <row r="48" spans="2:13" s="4" customFormat="1" x14ac:dyDescent="0.25">
      <c r="B48" s="1"/>
      <c r="C48" s="1"/>
      <c r="D48" s="1"/>
      <c r="E48" s="1"/>
      <c r="F48" s="1"/>
      <c r="G48" s="1"/>
      <c r="H48" s="6"/>
      <c r="I48" s="42"/>
      <c r="J48" s="5"/>
      <c r="K48" s="5"/>
      <c r="L48" s="5" t="str">
        <f t="shared" si="4"/>
        <v/>
      </c>
      <c r="M48" s="43" t="str">
        <f t="shared" si="5"/>
        <v/>
      </c>
    </row>
    <row r="49" spans="2:13" s="4" customFormat="1" x14ac:dyDescent="0.25">
      <c r="B49" s="1"/>
      <c r="C49" s="1"/>
      <c r="D49" s="1"/>
      <c r="E49" s="1"/>
      <c r="F49" s="1"/>
      <c r="G49" s="1"/>
      <c r="H49" s="6"/>
      <c r="I49" s="42"/>
      <c r="J49" s="5"/>
      <c r="K49" s="5"/>
      <c r="L49" s="5"/>
      <c r="M49" s="44"/>
    </row>
    <row r="50" spans="2:13" s="4" customFormat="1" x14ac:dyDescent="0.25">
      <c r="B50" s="1"/>
      <c r="C50" s="1"/>
      <c r="D50" s="1"/>
      <c r="E50" s="1"/>
      <c r="F50" s="1"/>
      <c r="G50" s="1"/>
      <c r="H50" s="6"/>
      <c r="I50" s="42"/>
      <c r="J50" s="5"/>
      <c r="K50" s="5"/>
      <c r="L50" s="5"/>
      <c r="M50" s="44"/>
    </row>
    <row r="51" spans="2:13" s="4" customFormat="1" x14ac:dyDescent="0.25">
      <c r="B51" s="1"/>
      <c r="C51" s="1"/>
      <c r="D51" s="1"/>
      <c r="E51" s="1"/>
      <c r="F51" s="1"/>
      <c r="G51" s="1"/>
      <c r="H51" s="6"/>
      <c r="I51" s="42"/>
      <c r="J51" s="5"/>
      <c r="K51" s="5"/>
      <c r="L51" s="5"/>
      <c r="M51" s="44"/>
    </row>
    <row r="52" spans="2:13" s="4" customFormat="1" x14ac:dyDescent="0.25">
      <c r="B52" s="1"/>
      <c r="C52" s="1"/>
      <c r="D52" s="1"/>
      <c r="E52" s="1"/>
      <c r="F52" s="1"/>
      <c r="G52" s="1"/>
      <c r="H52" s="6"/>
      <c r="I52" s="42"/>
      <c r="J52" s="5"/>
      <c r="K52" s="5"/>
      <c r="L52" s="5"/>
      <c r="M52" s="44"/>
    </row>
    <row r="53" spans="2:13" s="4" customFormat="1" x14ac:dyDescent="0.25">
      <c r="B53" s="1"/>
      <c r="C53" s="1"/>
      <c r="D53" s="1"/>
      <c r="E53" s="1"/>
      <c r="F53" s="1"/>
      <c r="G53" s="1"/>
      <c r="H53" s="6"/>
      <c r="I53" s="42"/>
      <c r="J53" s="5"/>
      <c r="K53" s="5"/>
      <c r="L53" s="5"/>
      <c r="M53" s="44"/>
    </row>
    <row r="54" spans="2:13" s="4" customFormat="1" x14ac:dyDescent="0.25">
      <c r="B54" s="1"/>
      <c r="C54" s="1"/>
      <c r="D54" s="1"/>
      <c r="E54" s="1"/>
      <c r="F54" s="1"/>
      <c r="G54" s="1"/>
      <c r="H54" s="6"/>
      <c r="I54" s="42"/>
      <c r="J54" s="5"/>
      <c r="K54" s="5"/>
      <c r="L54" s="5"/>
      <c r="M54" s="44"/>
    </row>
    <row r="55" spans="2:13" s="4" customFormat="1" x14ac:dyDescent="0.25">
      <c r="B55" s="1"/>
      <c r="C55" s="1"/>
      <c r="D55" s="1"/>
      <c r="E55" s="1"/>
      <c r="F55" s="1"/>
      <c r="G55" s="1"/>
      <c r="H55" s="6"/>
      <c r="I55" s="42"/>
      <c r="J55" s="5"/>
      <c r="K55" s="5"/>
      <c r="L55" s="5"/>
      <c r="M55" s="44"/>
    </row>
    <row r="56" spans="2:13" s="4" customFormat="1" x14ac:dyDescent="0.25">
      <c r="B56" s="1"/>
      <c r="C56" s="1"/>
      <c r="D56" s="1"/>
      <c r="E56" s="1"/>
      <c r="F56" s="1"/>
      <c r="G56" s="1"/>
      <c r="H56" s="6"/>
      <c r="I56" s="42"/>
      <c r="J56" s="5"/>
      <c r="K56" s="5"/>
      <c r="L56" s="5"/>
      <c r="M56" s="44"/>
    </row>
    <row r="57" spans="2:13" s="4" customFormat="1" x14ac:dyDescent="0.25">
      <c r="B57" s="1"/>
      <c r="C57" s="1"/>
      <c r="D57" s="1"/>
      <c r="E57" s="1"/>
      <c r="F57" s="1"/>
      <c r="G57" s="1"/>
      <c r="H57" s="6"/>
      <c r="I57" s="42"/>
      <c r="J57" s="5"/>
      <c r="K57" s="5"/>
      <c r="L57" s="5"/>
      <c r="M57" s="44"/>
    </row>
    <row r="58" spans="2:13" s="4" customFormat="1" x14ac:dyDescent="0.25">
      <c r="B58" s="1"/>
      <c r="C58" s="1"/>
      <c r="D58" s="1"/>
      <c r="E58" s="1"/>
      <c r="F58" s="1"/>
      <c r="G58" s="1"/>
      <c r="H58" s="6"/>
      <c r="I58" s="42"/>
      <c r="J58" s="5"/>
      <c r="K58" s="5"/>
      <c r="L58" s="5"/>
      <c r="M58" s="44"/>
    </row>
    <row r="59" spans="2:13" s="4" customFormat="1" x14ac:dyDescent="0.25">
      <c r="B59" s="1"/>
      <c r="C59" s="1"/>
      <c r="D59" s="1"/>
      <c r="E59" s="1"/>
      <c r="F59" s="1"/>
      <c r="G59" s="1"/>
      <c r="H59" s="6"/>
      <c r="I59" s="42"/>
      <c r="J59" s="5"/>
      <c r="K59" s="5"/>
      <c r="L59" s="5"/>
      <c r="M59" s="44"/>
    </row>
    <row r="60" spans="2:13" s="4" customFormat="1" x14ac:dyDescent="0.25">
      <c r="B60" s="1"/>
      <c r="C60" s="1"/>
      <c r="D60" s="1"/>
      <c r="E60" s="1"/>
      <c r="F60" s="1"/>
      <c r="G60" s="1"/>
      <c r="H60" s="6"/>
      <c r="I60" s="42"/>
      <c r="J60" s="5"/>
      <c r="K60" s="5"/>
      <c r="L60" s="5"/>
      <c r="M60" s="44"/>
    </row>
    <row r="61" spans="2:13" s="4" customFormat="1" x14ac:dyDescent="0.25">
      <c r="B61" s="1"/>
      <c r="C61" s="1"/>
      <c r="D61" s="1"/>
      <c r="E61" s="1"/>
      <c r="F61" s="1"/>
      <c r="G61" s="1"/>
      <c r="H61" s="6"/>
      <c r="I61" s="42"/>
      <c r="J61" s="5"/>
      <c r="K61" s="5"/>
      <c r="L61" s="5"/>
      <c r="M61" s="44"/>
    </row>
    <row r="62" spans="2:13" s="4" customFormat="1" x14ac:dyDescent="0.25">
      <c r="B62" s="1"/>
      <c r="C62" s="1"/>
      <c r="D62" s="1"/>
      <c r="E62" s="1"/>
      <c r="F62" s="1"/>
      <c r="G62" s="1"/>
      <c r="H62" s="6"/>
      <c r="I62" s="42"/>
      <c r="J62" s="5"/>
      <c r="K62" s="5"/>
      <c r="L62" s="5"/>
      <c r="M62" s="44"/>
    </row>
    <row r="63" spans="2:13" s="4" customFormat="1" x14ac:dyDescent="0.25">
      <c r="B63" s="1"/>
      <c r="C63" s="1"/>
      <c r="D63" s="1"/>
      <c r="E63" s="1"/>
      <c r="F63" s="1"/>
      <c r="G63" s="1"/>
      <c r="H63" s="6"/>
      <c r="I63" s="42"/>
      <c r="J63" s="5"/>
      <c r="K63" s="5"/>
      <c r="L63" s="5"/>
      <c r="M63" s="44"/>
    </row>
    <row r="64" spans="2:13" s="4" customFormat="1" x14ac:dyDescent="0.25">
      <c r="B64" s="1"/>
      <c r="C64" s="1"/>
      <c r="D64" s="1"/>
      <c r="E64" s="1"/>
      <c r="F64" s="1"/>
      <c r="G64" s="1"/>
      <c r="H64" s="6"/>
      <c r="I64" s="42"/>
      <c r="J64" s="5"/>
      <c r="K64" s="5"/>
      <c r="L64" s="5"/>
      <c r="M64" s="44"/>
    </row>
    <row r="65" spans="2:13" s="4" customFormat="1" x14ac:dyDescent="0.25">
      <c r="B65" s="1"/>
      <c r="C65" s="1"/>
      <c r="D65" s="1"/>
      <c r="E65" s="1"/>
      <c r="F65" s="1"/>
      <c r="G65" s="1"/>
      <c r="H65" s="6"/>
      <c r="I65" s="42"/>
      <c r="J65" s="5"/>
      <c r="K65" s="5"/>
      <c r="L65" s="5"/>
      <c r="M65" s="44"/>
    </row>
    <row r="66" spans="2:13" s="4" customFormat="1" x14ac:dyDescent="0.25">
      <c r="B66" s="1"/>
      <c r="C66" s="1"/>
      <c r="D66" s="1"/>
      <c r="E66" s="1"/>
      <c r="F66" s="1"/>
      <c r="G66" s="1"/>
      <c r="H66" s="6"/>
      <c r="I66" s="42"/>
      <c r="J66" s="5"/>
      <c r="K66" s="5"/>
      <c r="L66" s="5"/>
      <c r="M66" s="44"/>
    </row>
    <row r="67" spans="2:13" s="4" customFormat="1" x14ac:dyDescent="0.25">
      <c r="B67" s="1"/>
      <c r="C67" s="1"/>
      <c r="D67" s="1"/>
      <c r="E67" s="1"/>
      <c r="F67" s="1"/>
      <c r="G67" s="1"/>
      <c r="H67" s="6"/>
      <c r="I67" s="42"/>
      <c r="J67" s="5" t="str">
        <f>IF(I67="","",J37*(1+$E$13))</f>
        <v/>
      </c>
      <c r="K67" s="5"/>
      <c r="L67" s="5"/>
      <c r="M67" s="44"/>
    </row>
    <row r="68" spans="2:13" x14ac:dyDescent="0.25">
      <c r="H68" s="6">
        <v>31</v>
      </c>
      <c r="I68" s="42"/>
      <c r="J68" s="5" t="str">
        <f t="shared" ref="J68:J76" si="6">IF(I68="","",J67*(1+$E$13))</f>
        <v/>
      </c>
      <c r="K68" s="5"/>
      <c r="L68" s="5"/>
      <c r="M68" s="44"/>
    </row>
    <row r="69" spans="2:13" x14ac:dyDescent="0.25">
      <c r="H69" s="6">
        <v>32</v>
      </c>
      <c r="I69" s="42"/>
      <c r="J69" s="5" t="str">
        <f t="shared" si="6"/>
        <v/>
      </c>
      <c r="K69" s="5"/>
      <c r="L69" s="5"/>
      <c r="M69" s="44"/>
    </row>
    <row r="70" spans="2:13" x14ac:dyDescent="0.25">
      <c r="H70" s="6"/>
      <c r="I70" s="42"/>
      <c r="J70" s="5" t="str">
        <f t="shared" si="6"/>
        <v/>
      </c>
      <c r="K70" s="5"/>
      <c r="L70" s="5"/>
      <c r="M70" s="44"/>
    </row>
    <row r="71" spans="2:13" ht="15.75" thickBot="1" x14ac:dyDescent="0.3">
      <c r="H71" s="6"/>
      <c r="I71" s="45"/>
      <c r="J71" s="46" t="str">
        <f t="shared" si="6"/>
        <v/>
      </c>
      <c r="K71" s="46"/>
      <c r="L71" s="46"/>
      <c r="M71" s="47"/>
    </row>
    <row r="72" spans="2:13" x14ac:dyDescent="0.25">
      <c r="H72" s="6"/>
      <c r="I72" s="6"/>
      <c r="J72" s="5" t="str">
        <f t="shared" si="6"/>
        <v/>
      </c>
      <c r="K72" s="5"/>
      <c r="L72" s="5"/>
      <c r="M72" s="5"/>
    </row>
    <row r="73" spans="2:13" x14ac:dyDescent="0.25">
      <c r="H73" s="6"/>
      <c r="I73" s="6"/>
      <c r="J73" s="5" t="str">
        <f t="shared" si="6"/>
        <v/>
      </c>
      <c r="K73" s="5"/>
      <c r="L73" s="5"/>
      <c r="M73" s="5"/>
    </row>
    <row r="74" spans="2:13" hidden="1" x14ac:dyDescent="0.25">
      <c r="H74" s="6"/>
      <c r="I74" s="6"/>
      <c r="J74" s="5" t="str">
        <f t="shared" si="6"/>
        <v/>
      </c>
      <c r="K74" s="5"/>
      <c r="L74" s="5"/>
      <c r="M74" s="5"/>
    </row>
    <row r="75" spans="2:13" hidden="1" x14ac:dyDescent="0.25">
      <c r="H75" s="6"/>
      <c r="I75" s="6"/>
      <c r="J75" s="5" t="str">
        <f t="shared" si="6"/>
        <v/>
      </c>
      <c r="K75" s="5"/>
      <c r="L75" s="5"/>
      <c r="M75" s="5"/>
    </row>
    <row r="76" spans="2:13" hidden="1" x14ac:dyDescent="0.25">
      <c r="H76" s="6"/>
      <c r="I76" s="6"/>
      <c r="J76" s="5" t="str">
        <f t="shared" si="6"/>
        <v/>
      </c>
      <c r="K76" s="5"/>
      <c r="L76" s="5"/>
      <c r="M76" s="5"/>
    </row>
    <row r="77" spans="2:13" hidden="1" x14ac:dyDescent="0.25">
      <c r="H77" s="6"/>
      <c r="I77" s="6"/>
    </row>
    <row r="78" spans="2:13" hidden="1" x14ac:dyDescent="0.25">
      <c r="H78" s="6"/>
      <c r="I78" s="6"/>
    </row>
    <row r="79" spans="2:13" hidden="1" x14ac:dyDescent="0.25">
      <c r="H79" s="6"/>
      <c r="I79" s="6"/>
    </row>
    <row r="80" spans="2:13" hidden="1" x14ac:dyDescent="0.25">
      <c r="H80" s="6"/>
      <c r="I80" s="6"/>
      <c r="J80" s="7"/>
    </row>
    <row r="81" spans="8:10" hidden="1" x14ac:dyDescent="0.25">
      <c r="H81" s="6"/>
      <c r="I81" s="6"/>
      <c r="J81" s="7"/>
    </row>
    <row r="82" spans="8:10" hidden="1" x14ac:dyDescent="0.25">
      <c r="H82" s="6"/>
      <c r="I82" s="6"/>
      <c r="J82" s="7"/>
    </row>
    <row r="83" spans="8:10" hidden="1" x14ac:dyDescent="0.25">
      <c r="H83" s="6"/>
      <c r="I83" s="6"/>
      <c r="J83" s="7"/>
    </row>
    <row r="84" spans="8:10" hidden="1" x14ac:dyDescent="0.25">
      <c r="H84" s="6"/>
      <c r="I84" s="6"/>
      <c r="J84" s="7"/>
    </row>
    <row r="85" spans="8:10" hidden="1" x14ac:dyDescent="0.25">
      <c r="H85" s="6"/>
      <c r="I85" s="6"/>
      <c r="J85" s="7"/>
    </row>
    <row r="86" spans="8:10" hidden="1" x14ac:dyDescent="0.25">
      <c r="H86" s="6"/>
      <c r="I86" s="6"/>
      <c r="J86" s="7"/>
    </row>
    <row r="87" spans="8:10" hidden="1" x14ac:dyDescent="0.25">
      <c r="H87" s="6"/>
      <c r="I87" s="6"/>
      <c r="J87" s="7"/>
    </row>
    <row r="88" spans="8:10" hidden="1" x14ac:dyDescent="0.25">
      <c r="H88" s="6"/>
      <c r="I88" s="6"/>
      <c r="J88" s="7"/>
    </row>
    <row r="89" spans="8:10" hidden="1" x14ac:dyDescent="0.25">
      <c r="H89" s="6"/>
      <c r="I89" s="6"/>
      <c r="J89" s="7"/>
    </row>
    <row r="90" spans="8:10" hidden="1" x14ac:dyDescent="0.25">
      <c r="H90" s="6"/>
      <c r="I90" s="6"/>
      <c r="J90" s="7"/>
    </row>
    <row r="91" spans="8:10" hidden="1" x14ac:dyDescent="0.25">
      <c r="H91" s="6"/>
      <c r="I91" s="6"/>
      <c r="J91" s="7"/>
    </row>
    <row r="92" spans="8:10" hidden="1" x14ac:dyDescent="0.25">
      <c r="H92" s="6"/>
      <c r="I92" s="6"/>
      <c r="J92" s="7"/>
    </row>
    <row r="93" spans="8:10" hidden="1" x14ac:dyDescent="0.25">
      <c r="H93" s="6"/>
      <c r="I93" s="6"/>
      <c r="J93" s="7"/>
    </row>
    <row r="94" spans="8:10" hidden="1" x14ac:dyDescent="0.25">
      <c r="H94" s="6"/>
      <c r="I94" s="6"/>
      <c r="J94" s="7"/>
    </row>
    <row r="95" spans="8:10" hidden="1" x14ac:dyDescent="0.25">
      <c r="H95" s="6"/>
      <c r="I95" s="6"/>
      <c r="J95" s="7"/>
    </row>
    <row r="96" spans="8:10" hidden="1" x14ac:dyDescent="0.25">
      <c r="H96" s="6"/>
      <c r="I96" s="6"/>
      <c r="J96" s="7"/>
    </row>
    <row r="97" spans="8:10" hidden="1" x14ac:dyDescent="0.25">
      <c r="H97" s="6"/>
      <c r="J97" s="7"/>
    </row>
    <row r="98" spans="8:10" hidden="1" x14ac:dyDescent="0.25">
      <c r="J98" s="7"/>
    </row>
    <row r="99" spans="8:10" hidden="1" x14ac:dyDescent="0.25">
      <c r="J99" s="7"/>
    </row>
    <row r="100" spans="8:10" hidden="1" x14ac:dyDescent="0.25">
      <c r="J100" s="7"/>
    </row>
    <row r="101" spans="8:10" hidden="1" x14ac:dyDescent="0.25">
      <c r="J101" s="7"/>
    </row>
    <row r="102" spans="8:10" hidden="1" x14ac:dyDescent="0.25">
      <c r="J102" s="7"/>
    </row>
    <row r="103" spans="8:10" hidden="1" x14ac:dyDescent="0.25">
      <c r="J103" s="7"/>
    </row>
    <row r="104" spans="8:10" hidden="1" x14ac:dyDescent="0.25">
      <c r="J104" s="7"/>
    </row>
    <row r="105" spans="8:10" hidden="1" x14ac:dyDescent="0.25">
      <c r="J105" s="7"/>
    </row>
    <row r="106" spans="8:10" hidden="1" x14ac:dyDescent="0.25">
      <c r="J106" s="7"/>
    </row>
    <row r="107" spans="8:10" hidden="1" x14ac:dyDescent="0.25">
      <c r="J107" s="7"/>
    </row>
  </sheetData>
  <sheetProtection selectLockedCells="1"/>
  <mergeCells count="1">
    <mergeCell ref="B2:M4"/>
  </mergeCells>
  <dataValidations xWindow="326" yWindow="583" count="6">
    <dataValidation type="whole" allowBlank="1" showInputMessage="1" showErrorMessage="1" error="Please ensure the age is between 55 and 90" prompt="Please ensure the age is between 55 and 90" sqref="E8:E9" xr:uid="{00000000-0002-0000-0100-000000000000}">
      <formula1>55</formula1>
      <formula2>90</formula2>
    </dataValidation>
    <dataValidation type="whole" allowBlank="1" showInputMessage="1" showErrorMessage="1" error="Please check your inputs and try again" prompt="Please enter a value between £15,000 and the maximum loan entry below" sqref="E11" xr:uid="{00000000-0002-0000-0100-000001000000}">
      <formula1>15000</formula1>
      <formula2>E18</formula2>
    </dataValidation>
    <dataValidation type="decimal" allowBlank="1" showInputMessage="1" showErrorMessage="1" error="Please enter an interest rate between 2% and 8%" sqref="E13" xr:uid="{00000000-0002-0000-0100-000002000000}">
      <formula1>0.058</formula1>
      <formula2>0.08</formula2>
    </dataValidation>
    <dataValidation type="decimal" allowBlank="1" showInputMessage="1" showErrorMessage="1" error="Please enter a percentage between -2% and 10%" prompt="Please enter a percentage between -2% and 10%" sqref="E14" xr:uid="{00000000-0002-0000-0100-000003000000}">
      <formula1>-0.02</formula1>
      <formula2>0.1</formula2>
    </dataValidation>
    <dataValidation type="whole" allowBlank="1" showInputMessage="1" showErrorMessage="1" error="Please ensure the house price is between £75,000 and £5,000,000_x000a_" prompt="Please ensure the property value is between £75,000 and £5,000,000" sqref="E10" xr:uid="{00000000-0002-0000-0100-000004000000}">
      <formula1>75000</formula1>
      <formula2>5000000</formula2>
    </dataValidation>
    <dataValidation type="whole" allowBlank="1" showInputMessage="1" showErrorMessage="1" error="Please check your inputs and try again" prompt="Please enter a value between £50 and the maximum loan entry below" sqref="E12" xr:uid="{6ED7566F-1725-41FC-BCC1-41C552DFC26E}">
      <formula1>50</formula1>
      <formula2>E19</formula2>
    </dataValidation>
  </dataValidations>
  <pageMargins left="0.7" right="0.7" top="0.75" bottom="0.75" header="0.3" footer="0.3"/>
  <pageSetup paperSize="9" scale="41" orientation="portrait"/>
  <headerFooter>
    <oddFooter>&amp;L&amp;"Arial,Regular"&amp;8Aviva: &amp;K43B02APublic&amp;8&amp;K000000</oddFooter>
    <evenFooter xml:space="preserve">&amp;L&amp;"Arial,Regular"&amp;8Aviva: &amp;K43B02APublic&amp;8&amp;K000000
</evenFooter>
    <firstFooter xml:space="preserve">&amp;L&amp;"Arial,Regular"&amp;8Aviva: &amp;K43B02APublic&amp;8&amp;K000000
</first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B4:Q73"/>
  <sheetViews>
    <sheetView workbookViewId="0">
      <selection activeCell="J76" sqref="J76"/>
    </sheetView>
  </sheetViews>
  <sheetFormatPr defaultRowHeight="15" x14ac:dyDescent="0.25"/>
  <cols>
    <col min="3" max="3" width="3" bestFit="1" customWidth="1"/>
    <col min="14" max="14" width="9.140625" style="4"/>
  </cols>
  <sheetData>
    <row r="4" spans="2:17" x14ac:dyDescent="0.25">
      <c r="B4">
        <v>55</v>
      </c>
      <c r="C4" s="61">
        <v>32</v>
      </c>
    </row>
    <row r="5" spans="2:17" ht="15.75" thickBot="1" x14ac:dyDescent="0.3">
      <c r="B5">
        <v>56</v>
      </c>
      <c r="C5" s="61">
        <v>31</v>
      </c>
    </row>
    <row r="6" spans="2:17" ht="95.25" thickBot="1" x14ac:dyDescent="0.3">
      <c r="B6" s="3">
        <v>57</v>
      </c>
      <c r="C6" s="61">
        <v>30</v>
      </c>
      <c r="E6" s="1" t="s">
        <v>7</v>
      </c>
      <c r="F6" s="1"/>
      <c r="G6" s="17">
        <f>IF(OR(Sheet1!E8="",Sheet1!E11="",Sheet1!E13=""),"",IF(AND(Sheet1!E8="",Sheet1!E9=""),"",VLOOKUP(MIN(Sheet1!E8,Sheet1!E9),Sheet2!B4:C39,2,FALSE)))</f>
        <v>32</v>
      </c>
      <c r="I6" s="13"/>
      <c r="J6" s="14" t="s">
        <v>5</v>
      </c>
      <c r="K6" s="14" t="s">
        <v>6</v>
      </c>
      <c r="L6" s="15" t="s">
        <v>8</v>
      </c>
      <c r="M6" s="16" t="s">
        <v>9</v>
      </c>
      <c r="N6" s="18"/>
      <c r="P6" s="62">
        <f>IF(AND(Sheet1!E8="",Sheet1!E9=""),"",VLOOKUP(MIN(Sheet1!E8,Sheet1!E9),Sheet2!P7:Q43,2,FALSE))</f>
        <v>8.4999999999999992E-2</v>
      </c>
      <c r="Q6" s="19">
        <f>P6*Sheet1!E10</f>
        <v>0</v>
      </c>
    </row>
    <row r="7" spans="2:17" x14ac:dyDescent="0.25">
      <c r="B7" s="3">
        <v>58</v>
      </c>
      <c r="C7" s="61">
        <v>29</v>
      </c>
      <c r="G7" s="12"/>
      <c r="I7" s="9">
        <v>1</v>
      </c>
      <c r="J7" s="10"/>
      <c r="K7" s="10"/>
      <c r="L7" s="10">
        <f>IF(I7="","",E10*(1+$E$12))</f>
        <v>0</v>
      </c>
      <c r="M7" s="11">
        <f>L7</f>
        <v>0</v>
      </c>
      <c r="N7" s="10"/>
      <c r="P7" t="s">
        <v>12</v>
      </c>
      <c r="Q7" t="s">
        <v>13</v>
      </c>
    </row>
    <row r="8" spans="2:17" x14ac:dyDescent="0.25">
      <c r="B8" s="3">
        <v>59</v>
      </c>
      <c r="C8" s="61">
        <v>28</v>
      </c>
      <c r="I8" s="9">
        <v>2</v>
      </c>
      <c r="J8" s="8"/>
      <c r="K8" s="10">
        <f t="shared" ref="K8:K40" si="0">IF(I8="","",IF(($E$11+J8)&gt;M7,M7,J8+$E$11))</f>
        <v>0</v>
      </c>
      <c r="L8" s="10">
        <f t="shared" ref="L8:L40" si="1">IF(I8="","",L7*(1+$E$12))</f>
        <v>0</v>
      </c>
      <c r="M8" s="11">
        <f t="shared" ref="M8:M40" si="2">IF(I8="","",IF((M7-K8)&lt;0,0,ROUND((M7-K8)*(1+$E$12),2)))</f>
        <v>0</v>
      </c>
      <c r="N8" s="10"/>
      <c r="P8">
        <v>55</v>
      </c>
      <c r="Q8" s="62">
        <v>8.4999999999999992E-2</v>
      </c>
    </row>
    <row r="9" spans="2:17" x14ac:dyDescent="0.25">
      <c r="B9" s="3">
        <v>60</v>
      </c>
      <c r="C9" s="61">
        <v>27</v>
      </c>
      <c r="I9" s="9">
        <v>3</v>
      </c>
      <c r="J9" s="8"/>
      <c r="K9" s="10">
        <f t="shared" si="0"/>
        <v>0</v>
      </c>
      <c r="L9" s="10">
        <f t="shared" si="1"/>
        <v>0</v>
      </c>
      <c r="M9" s="11">
        <f t="shared" si="2"/>
        <v>0</v>
      </c>
      <c r="N9" s="10"/>
      <c r="P9">
        <v>56</v>
      </c>
      <c r="Q9" s="62">
        <v>9.6000000000000002E-2</v>
      </c>
    </row>
    <row r="10" spans="2:17" x14ac:dyDescent="0.25">
      <c r="B10" s="3">
        <v>61</v>
      </c>
      <c r="C10" s="61">
        <v>26</v>
      </c>
      <c r="I10" s="9">
        <v>4</v>
      </c>
      <c r="J10" s="8"/>
      <c r="K10" s="10">
        <f t="shared" si="0"/>
        <v>0</v>
      </c>
      <c r="L10" s="10">
        <f t="shared" si="1"/>
        <v>0</v>
      </c>
      <c r="M10" s="11">
        <f t="shared" si="2"/>
        <v>0</v>
      </c>
      <c r="N10" s="10"/>
      <c r="P10">
        <v>57</v>
      </c>
      <c r="Q10" s="62">
        <v>0.10599999999999996</v>
      </c>
    </row>
    <row r="11" spans="2:17" x14ac:dyDescent="0.25">
      <c r="B11" s="3">
        <v>62</v>
      </c>
      <c r="C11" s="61">
        <v>25</v>
      </c>
      <c r="I11" s="9">
        <v>5</v>
      </c>
      <c r="J11" s="8"/>
      <c r="K11" s="10">
        <f t="shared" si="0"/>
        <v>0</v>
      </c>
      <c r="L11" s="10">
        <f t="shared" si="1"/>
        <v>0</v>
      </c>
      <c r="M11" s="11">
        <f t="shared" si="2"/>
        <v>0</v>
      </c>
      <c r="N11" s="10"/>
      <c r="P11">
        <v>58</v>
      </c>
      <c r="Q11" s="62">
        <v>0.11699999999999994</v>
      </c>
    </row>
    <row r="12" spans="2:17" x14ac:dyDescent="0.25">
      <c r="B12" s="3">
        <v>63</v>
      </c>
      <c r="C12" s="61">
        <v>24</v>
      </c>
      <c r="I12" s="9">
        <v>6</v>
      </c>
      <c r="J12" s="8"/>
      <c r="K12" s="10">
        <f t="shared" si="0"/>
        <v>0</v>
      </c>
      <c r="L12" s="10">
        <f t="shared" si="1"/>
        <v>0</v>
      </c>
      <c r="M12" s="11">
        <f t="shared" si="2"/>
        <v>0</v>
      </c>
      <c r="N12" s="10"/>
      <c r="P12">
        <v>59</v>
      </c>
      <c r="Q12" s="62">
        <v>0.12699999999999995</v>
      </c>
    </row>
    <row r="13" spans="2:17" x14ac:dyDescent="0.25">
      <c r="B13" s="3">
        <v>64</v>
      </c>
      <c r="C13" s="61">
        <v>23</v>
      </c>
      <c r="I13" s="9">
        <v>7</v>
      </c>
      <c r="J13" s="8"/>
      <c r="K13" s="10">
        <f t="shared" si="0"/>
        <v>0</v>
      </c>
      <c r="L13" s="10">
        <f t="shared" si="1"/>
        <v>0</v>
      </c>
      <c r="M13" s="11">
        <f t="shared" si="2"/>
        <v>0</v>
      </c>
      <c r="N13" s="10"/>
      <c r="P13">
        <v>60</v>
      </c>
      <c r="Q13" s="62">
        <v>0.13799999999999996</v>
      </c>
    </row>
    <row r="14" spans="2:17" x14ac:dyDescent="0.25">
      <c r="B14" s="3">
        <v>65</v>
      </c>
      <c r="C14" s="61">
        <v>22</v>
      </c>
      <c r="I14" s="9">
        <v>8</v>
      </c>
      <c r="J14" s="8"/>
      <c r="K14" s="10">
        <f t="shared" si="0"/>
        <v>0</v>
      </c>
      <c r="L14" s="10">
        <f t="shared" si="1"/>
        <v>0</v>
      </c>
      <c r="M14" s="11">
        <f t="shared" si="2"/>
        <v>0</v>
      </c>
      <c r="N14" s="10"/>
      <c r="P14">
        <v>61</v>
      </c>
      <c r="Q14" s="62">
        <v>0.14799999999999999</v>
      </c>
    </row>
    <row r="15" spans="2:17" x14ac:dyDescent="0.25">
      <c r="B15" s="3">
        <v>66</v>
      </c>
      <c r="C15" s="61">
        <v>22</v>
      </c>
      <c r="I15" s="9">
        <v>9</v>
      </c>
      <c r="J15" s="8"/>
      <c r="K15" s="10">
        <f t="shared" si="0"/>
        <v>0</v>
      </c>
      <c r="L15" s="10">
        <f t="shared" si="1"/>
        <v>0</v>
      </c>
      <c r="M15" s="11">
        <f t="shared" si="2"/>
        <v>0</v>
      </c>
      <c r="N15" s="10"/>
      <c r="P15">
        <v>62</v>
      </c>
      <c r="Q15" s="62">
        <v>0.15899999999999989</v>
      </c>
    </row>
    <row r="16" spans="2:17" x14ac:dyDescent="0.25">
      <c r="B16" s="3">
        <v>67</v>
      </c>
      <c r="C16" s="61">
        <v>21</v>
      </c>
      <c r="I16" s="9">
        <v>10</v>
      </c>
      <c r="J16" s="8"/>
      <c r="K16" s="10">
        <f t="shared" si="0"/>
        <v>0</v>
      </c>
      <c r="L16" s="10">
        <f t="shared" si="1"/>
        <v>0</v>
      </c>
      <c r="M16" s="11">
        <f t="shared" si="2"/>
        <v>0</v>
      </c>
      <c r="N16" s="10"/>
      <c r="P16">
        <v>63</v>
      </c>
      <c r="Q16" s="62">
        <v>0.1689999999999999</v>
      </c>
    </row>
    <row r="17" spans="2:17" x14ac:dyDescent="0.25">
      <c r="B17" s="3">
        <v>68</v>
      </c>
      <c r="C17" s="61">
        <v>20</v>
      </c>
      <c r="I17" s="9">
        <v>11</v>
      </c>
      <c r="J17" s="8"/>
      <c r="K17" s="10">
        <f t="shared" si="0"/>
        <v>0</v>
      </c>
      <c r="L17" s="10">
        <f t="shared" si="1"/>
        <v>0</v>
      </c>
      <c r="M17" s="11">
        <f t="shared" si="2"/>
        <v>0</v>
      </c>
      <c r="N17" s="10"/>
      <c r="P17">
        <v>64</v>
      </c>
      <c r="Q17" s="62">
        <v>0.17799999999999991</v>
      </c>
    </row>
    <row r="18" spans="2:17" x14ac:dyDescent="0.25">
      <c r="B18" s="3">
        <v>69</v>
      </c>
      <c r="C18" s="61">
        <v>19</v>
      </c>
      <c r="I18" s="9">
        <v>12</v>
      </c>
      <c r="J18" s="8"/>
      <c r="K18" s="10">
        <f t="shared" si="0"/>
        <v>0</v>
      </c>
      <c r="L18" s="10">
        <f t="shared" si="1"/>
        <v>0</v>
      </c>
      <c r="M18" s="11">
        <f t="shared" si="2"/>
        <v>0</v>
      </c>
      <c r="N18" s="10"/>
      <c r="P18">
        <v>65</v>
      </c>
      <c r="Q18" s="62">
        <v>0.18599999999999994</v>
      </c>
    </row>
    <row r="19" spans="2:17" x14ac:dyDescent="0.25">
      <c r="B19" s="3">
        <v>70</v>
      </c>
      <c r="C19" s="61">
        <v>18</v>
      </c>
      <c r="I19" s="9">
        <v>13</v>
      </c>
      <c r="J19" s="8"/>
      <c r="K19" s="10">
        <f t="shared" si="0"/>
        <v>0</v>
      </c>
      <c r="L19" s="10">
        <f t="shared" si="1"/>
        <v>0</v>
      </c>
      <c r="M19" s="11">
        <f t="shared" si="2"/>
        <v>0</v>
      </c>
      <c r="N19" s="10"/>
      <c r="P19">
        <v>66</v>
      </c>
      <c r="Q19" s="62">
        <v>0.19499999999999995</v>
      </c>
    </row>
    <row r="20" spans="2:17" x14ac:dyDescent="0.25">
      <c r="B20" s="3">
        <v>71</v>
      </c>
      <c r="C20" s="61">
        <v>17</v>
      </c>
      <c r="I20" s="9">
        <v>14</v>
      </c>
      <c r="J20" s="8"/>
      <c r="K20" s="10">
        <f t="shared" si="0"/>
        <v>0</v>
      </c>
      <c r="L20" s="10">
        <f t="shared" si="1"/>
        <v>0</v>
      </c>
      <c r="M20" s="11">
        <f t="shared" si="2"/>
        <v>0</v>
      </c>
      <c r="N20" s="10"/>
      <c r="P20">
        <v>67</v>
      </c>
      <c r="Q20" s="62">
        <v>0.20099999999999996</v>
      </c>
    </row>
    <row r="21" spans="2:17" x14ac:dyDescent="0.25">
      <c r="B21" s="3">
        <v>72</v>
      </c>
      <c r="C21" s="61">
        <v>17</v>
      </c>
      <c r="I21" s="9">
        <v>15</v>
      </c>
      <c r="J21" s="8"/>
      <c r="K21" s="10">
        <f t="shared" si="0"/>
        <v>0</v>
      </c>
      <c r="L21" s="10">
        <f t="shared" si="1"/>
        <v>0</v>
      </c>
      <c r="M21" s="11">
        <f t="shared" si="2"/>
        <v>0</v>
      </c>
      <c r="N21" s="10"/>
      <c r="P21">
        <v>68</v>
      </c>
      <c r="Q21" s="62">
        <v>0.21299999999999997</v>
      </c>
    </row>
    <row r="22" spans="2:17" x14ac:dyDescent="0.25">
      <c r="B22" s="3">
        <v>73</v>
      </c>
      <c r="C22" s="61">
        <v>16</v>
      </c>
      <c r="I22" s="9">
        <v>16</v>
      </c>
      <c r="J22" s="8"/>
      <c r="K22" s="10">
        <f t="shared" si="0"/>
        <v>0</v>
      </c>
      <c r="L22" s="10">
        <f t="shared" si="1"/>
        <v>0</v>
      </c>
      <c r="M22" s="11">
        <f t="shared" si="2"/>
        <v>0</v>
      </c>
      <c r="N22" s="10"/>
      <c r="P22">
        <v>69</v>
      </c>
      <c r="Q22" s="62">
        <v>0.224</v>
      </c>
    </row>
    <row r="23" spans="2:17" x14ac:dyDescent="0.25">
      <c r="B23" s="3">
        <v>74</v>
      </c>
      <c r="C23" s="61">
        <v>15</v>
      </c>
      <c r="I23" s="9">
        <v>17</v>
      </c>
      <c r="J23" s="8"/>
      <c r="K23" s="10">
        <f t="shared" si="0"/>
        <v>0</v>
      </c>
      <c r="L23" s="10">
        <f t="shared" si="1"/>
        <v>0</v>
      </c>
      <c r="M23" s="11">
        <f t="shared" si="2"/>
        <v>0</v>
      </c>
      <c r="N23" s="10"/>
      <c r="P23">
        <v>70</v>
      </c>
      <c r="Q23" s="62">
        <v>0.23900000000000002</v>
      </c>
    </row>
    <row r="24" spans="2:17" x14ac:dyDescent="0.25">
      <c r="B24" s="3">
        <v>75</v>
      </c>
      <c r="C24" s="61">
        <v>14</v>
      </c>
      <c r="I24" s="9">
        <v>18</v>
      </c>
      <c r="J24" s="8"/>
      <c r="K24" s="10">
        <f t="shared" si="0"/>
        <v>0</v>
      </c>
      <c r="L24" s="10">
        <f t="shared" si="1"/>
        <v>0</v>
      </c>
      <c r="M24" s="11">
        <f t="shared" si="2"/>
        <v>0</v>
      </c>
      <c r="N24" s="10"/>
      <c r="P24">
        <v>71</v>
      </c>
      <c r="Q24" s="62">
        <v>0.254</v>
      </c>
    </row>
    <row r="25" spans="2:17" x14ac:dyDescent="0.25">
      <c r="B25" s="3">
        <v>76</v>
      </c>
      <c r="C25" s="61">
        <v>14</v>
      </c>
      <c r="I25" s="9">
        <v>19</v>
      </c>
      <c r="J25" s="8"/>
      <c r="K25" s="10">
        <f t="shared" si="0"/>
        <v>0</v>
      </c>
      <c r="L25" s="10">
        <f t="shared" si="1"/>
        <v>0</v>
      </c>
      <c r="M25" s="11">
        <f t="shared" si="2"/>
        <v>0</v>
      </c>
      <c r="N25" s="10"/>
      <c r="P25">
        <v>72</v>
      </c>
      <c r="Q25" s="62">
        <v>0.26900000000000002</v>
      </c>
    </row>
    <row r="26" spans="2:17" x14ac:dyDescent="0.25">
      <c r="B26" s="3">
        <v>77</v>
      </c>
      <c r="C26" s="61">
        <v>13</v>
      </c>
      <c r="I26" s="9">
        <v>20</v>
      </c>
      <c r="J26" s="8"/>
      <c r="K26" s="10">
        <f t="shared" si="0"/>
        <v>0</v>
      </c>
      <c r="L26" s="10">
        <f t="shared" si="1"/>
        <v>0</v>
      </c>
      <c r="M26" s="11">
        <f t="shared" si="2"/>
        <v>0</v>
      </c>
      <c r="N26" s="10"/>
      <c r="P26">
        <v>73</v>
      </c>
      <c r="Q26" s="62">
        <v>0.28400000000000003</v>
      </c>
    </row>
    <row r="27" spans="2:17" x14ac:dyDescent="0.25">
      <c r="B27" s="3">
        <v>78</v>
      </c>
      <c r="C27" s="61">
        <v>12</v>
      </c>
      <c r="I27" s="9"/>
      <c r="J27" s="8"/>
      <c r="K27" s="10" t="str">
        <f t="shared" si="0"/>
        <v/>
      </c>
      <c r="L27" s="10" t="str">
        <f t="shared" si="1"/>
        <v/>
      </c>
      <c r="M27" s="11" t="str">
        <f t="shared" si="2"/>
        <v/>
      </c>
      <c r="N27" s="10"/>
      <c r="P27">
        <v>74</v>
      </c>
      <c r="Q27" s="62">
        <v>0.29500000000000004</v>
      </c>
    </row>
    <row r="28" spans="2:17" x14ac:dyDescent="0.25">
      <c r="B28" s="3">
        <v>79</v>
      </c>
      <c r="C28" s="61">
        <v>12</v>
      </c>
      <c r="I28" s="9"/>
      <c r="J28" s="8"/>
      <c r="K28" s="10" t="str">
        <f t="shared" si="0"/>
        <v/>
      </c>
      <c r="L28" s="10" t="str">
        <f t="shared" si="1"/>
        <v/>
      </c>
      <c r="M28" s="11" t="str">
        <f t="shared" si="2"/>
        <v/>
      </c>
      <c r="N28" s="10"/>
      <c r="P28">
        <v>75</v>
      </c>
      <c r="Q28" s="62">
        <v>0.29900000000000004</v>
      </c>
    </row>
    <row r="29" spans="2:17" x14ac:dyDescent="0.25">
      <c r="B29" s="3">
        <v>80</v>
      </c>
      <c r="C29" s="61">
        <v>11</v>
      </c>
      <c r="I29" s="9"/>
      <c r="J29" s="8"/>
      <c r="K29" s="10" t="str">
        <f t="shared" si="0"/>
        <v/>
      </c>
      <c r="L29" s="10" t="str">
        <f t="shared" si="1"/>
        <v/>
      </c>
      <c r="M29" s="11" t="str">
        <f t="shared" si="2"/>
        <v/>
      </c>
      <c r="N29" s="10"/>
      <c r="P29">
        <v>76</v>
      </c>
      <c r="Q29" s="62">
        <v>0.30400000000000005</v>
      </c>
    </row>
    <row r="30" spans="2:17" x14ac:dyDescent="0.25">
      <c r="B30" s="3">
        <v>81</v>
      </c>
      <c r="C30" s="61">
        <v>11</v>
      </c>
      <c r="I30" s="9"/>
      <c r="J30" s="8"/>
      <c r="K30" s="10" t="str">
        <f t="shared" si="0"/>
        <v/>
      </c>
      <c r="L30" s="10" t="str">
        <f t="shared" si="1"/>
        <v/>
      </c>
      <c r="M30" s="11" t="str">
        <f t="shared" si="2"/>
        <v/>
      </c>
      <c r="N30" s="10"/>
      <c r="P30">
        <v>77</v>
      </c>
      <c r="Q30" s="62">
        <v>0.31000000000000005</v>
      </c>
    </row>
    <row r="31" spans="2:17" x14ac:dyDescent="0.25">
      <c r="B31" s="3">
        <v>82</v>
      </c>
      <c r="C31" s="61">
        <v>10</v>
      </c>
      <c r="I31" s="9"/>
      <c r="J31" s="8"/>
      <c r="K31" s="10" t="str">
        <f t="shared" si="0"/>
        <v/>
      </c>
      <c r="L31" s="10" t="str">
        <f t="shared" si="1"/>
        <v/>
      </c>
      <c r="M31" s="11" t="str">
        <f t="shared" si="2"/>
        <v/>
      </c>
      <c r="N31" s="10"/>
      <c r="P31">
        <v>78</v>
      </c>
      <c r="Q31" s="62">
        <v>0.32299999999999995</v>
      </c>
    </row>
    <row r="32" spans="2:17" x14ac:dyDescent="0.25">
      <c r="B32" s="3">
        <v>83</v>
      </c>
      <c r="C32" s="61">
        <v>10</v>
      </c>
      <c r="I32" s="9"/>
      <c r="J32" s="8"/>
      <c r="K32" s="10" t="str">
        <f t="shared" si="0"/>
        <v/>
      </c>
      <c r="L32" s="10" t="str">
        <f t="shared" si="1"/>
        <v/>
      </c>
      <c r="M32" s="11" t="str">
        <f t="shared" si="2"/>
        <v/>
      </c>
      <c r="N32" s="10"/>
      <c r="P32">
        <v>79</v>
      </c>
      <c r="Q32" s="62">
        <v>0.33099999999999996</v>
      </c>
    </row>
    <row r="33" spans="2:17" x14ac:dyDescent="0.25">
      <c r="B33" s="3">
        <v>84</v>
      </c>
      <c r="C33" s="61">
        <v>9</v>
      </c>
      <c r="I33" s="9"/>
      <c r="J33" s="8"/>
      <c r="K33" s="10" t="str">
        <f t="shared" si="0"/>
        <v/>
      </c>
      <c r="L33" s="10" t="str">
        <f t="shared" si="1"/>
        <v/>
      </c>
      <c r="M33" s="11" t="str">
        <f t="shared" si="2"/>
        <v/>
      </c>
      <c r="N33" s="10"/>
      <c r="P33">
        <v>80</v>
      </c>
      <c r="Q33" s="62">
        <v>0.33599999999999997</v>
      </c>
    </row>
    <row r="34" spans="2:17" x14ac:dyDescent="0.25">
      <c r="B34" s="3">
        <v>85</v>
      </c>
      <c r="C34" s="61">
        <v>9</v>
      </c>
      <c r="I34" s="9"/>
      <c r="J34" s="8"/>
      <c r="K34" s="10" t="str">
        <f t="shared" si="0"/>
        <v/>
      </c>
      <c r="L34" s="10" t="str">
        <f t="shared" si="1"/>
        <v/>
      </c>
      <c r="M34" s="11" t="str">
        <f t="shared" si="2"/>
        <v/>
      </c>
      <c r="N34" s="10"/>
      <c r="P34">
        <v>81</v>
      </c>
      <c r="Q34" s="62">
        <v>0.34699999999999998</v>
      </c>
    </row>
    <row r="35" spans="2:17" x14ac:dyDescent="0.25">
      <c r="B35" s="3">
        <v>86</v>
      </c>
      <c r="C35" s="61">
        <v>8</v>
      </c>
      <c r="I35" s="9"/>
      <c r="J35" s="8"/>
      <c r="K35" s="10" t="str">
        <f t="shared" si="0"/>
        <v/>
      </c>
      <c r="L35" s="10" t="str">
        <f t="shared" si="1"/>
        <v/>
      </c>
      <c r="M35" s="11" t="str">
        <f t="shared" si="2"/>
        <v/>
      </c>
      <c r="N35" s="10"/>
      <c r="P35">
        <v>82</v>
      </c>
      <c r="Q35" s="62">
        <v>0.35</v>
      </c>
    </row>
    <row r="36" spans="2:17" x14ac:dyDescent="0.25">
      <c r="B36" s="3">
        <v>87</v>
      </c>
      <c r="C36" s="61">
        <v>8</v>
      </c>
      <c r="I36" s="9"/>
      <c r="J36" s="8"/>
      <c r="K36" s="10" t="str">
        <f t="shared" si="0"/>
        <v/>
      </c>
      <c r="L36" s="10" t="str">
        <f t="shared" si="1"/>
        <v/>
      </c>
      <c r="M36" s="11" t="str">
        <f t="shared" si="2"/>
        <v/>
      </c>
      <c r="N36" s="10"/>
      <c r="P36">
        <v>83</v>
      </c>
      <c r="Q36" s="62">
        <v>0.35599999999999987</v>
      </c>
    </row>
    <row r="37" spans="2:17" x14ac:dyDescent="0.25">
      <c r="B37" s="3">
        <v>88</v>
      </c>
      <c r="C37" s="61">
        <v>7</v>
      </c>
      <c r="I37" s="9"/>
      <c r="J37" s="8"/>
      <c r="K37" s="10" t="str">
        <f t="shared" si="0"/>
        <v/>
      </c>
      <c r="L37" s="10" t="str">
        <f t="shared" si="1"/>
        <v/>
      </c>
      <c r="M37" s="11" t="str">
        <f t="shared" si="2"/>
        <v/>
      </c>
      <c r="N37" s="10"/>
      <c r="P37">
        <v>84</v>
      </c>
      <c r="Q37" s="62">
        <v>0.35599999999999987</v>
      </c>
    </row>
    <row r="38" spans="2:17" x14ac:dyDescent="0.25">
      <c r="B38" s="3">
        <v>89</v>
      </c>
      <c r="C38" s="61">
        <v>7</v>
      </c>
      <c r="I38" s="9"/>
      <c r="J38" s="8"/>
      <c r="K38" s="10" t="str">
        <f t="shared" si="0"/>
        <v/>
      </c>
      <c r="L38" s="10" t="str">
        <f t="shared" si="1"/>
        <v/>
      </c>
      <c r="M38" s="11" t="str">
        <f t="shared" si="2"/>
        <v/>
      </c>
      <c r="N38" s="10"/>
      <c r="P38">
        <v>85</v>
      </c>
      <c r="Q38" s="62">
        <v>0.35599999999999987</v>
      </c>
    </row>
    <row r="39" spans="2:17" x14ac:dyDescent="0.25">
      <c r="B39" s="3">
        <v>90</v>
      </c>
      <c r="C39" s="61">
        <v>7</v>
      </c>
      <c r="I39" s="9"/>
      <c r="J39" s="8"/>
      <c r="K39" s="10" t="str">
        <f t="shared" si="0"/>
        <v/>
      </c>
      <c r="L39" s="10" t="str">
        <f t="shared" si="1"/>
        <v/>
      </c>
      <c r="M39" s="11" t="str">
        <f t="shared" si="2"/>
        <v/>
      </c>
      <c r="N39" s="10"/>
      <c r="P39">
        <v>86</v>
      </c>
      <c r="Q39" s="62">
        <v>0.35599999999999987</v>
      </c>
    </row>
    <row r="40" spans="2:17" x14ac:dyDescent="0.25">
      <c r="B40" s="3"/>
      <c r="C40" s="2"/>
      <c r="I40" s="9"/>
      <c r="J40" s="8"/>
      <c r="K40" s="10" t="str">
        <f t="shared" si="0"/>
        <v/>
      </c>
      <c r="L40" s="10" t="str">
        <f t="shared" si="1"/>
        <v/>
      </c>
      <c r="M40" s="11" t="str">
        <f t="shared" si="2"/>
        <v/>
      </c>
      <c r="N40" s="10"/>
      <c r="P40">
        <v>87</v>
      </c>
      <c r="Q40" s="62">
        <v>0.35599999999999987</v>
      </c>
    </row>
    <row r="41" spans="2:17" x14ac:dyDescent="0.25">
      <c r="P41">
        <v>88</v>
      </c>
      <c r="Q41" s="62">
        <v>0.35599999999999987</v>
      </c>
    </row>
    <row r="42" spans="2:17" x14ac:dyDescent="0.25">
      <c r="P42">
        <v>89</v>
      </c>
      <c r="Q42" s="62">
        <v>0.35599999999999987</v>
      </c>
    </row>
    <row r="43" spans="2:17" x14ac:dyDescent="0.25">
      <c r="P43">
        <v>90</v>
      </c>
      <c r="Q43" s="62">
        <v>0.35599999999999987</v>
      </c>
    </row>
    <row r="44" spans="2:17" x14ac:dyDescent="0.25">
      <c r="P44">
        <v>91</v>
      </c>
      <c r="Q44" s="62">
        <v>0.35599999999999987</v>
      </c>
    </row>
    <row r="45" spans="2:17" x14ac:dyDescent="0.25">
      <c r="P45">
        <v>92</v>
      </c>
      <c r="Q45" s="62">
        <v>0.35599999999999987</v>
      </c>
    </row>
    <row r="46" spans="2:17" x14ac:dyDescent="0.25">
      <c r="P46">
        <v>93</v>
      </c>
      <c r="Q46" s="62">
        <v>0.35599999999999987</v>
      </c>
    </row>
    <row r="47" spans="2:17" x14ac:dyDescent="0.25">
      <c r="P47">
        <v>94</v>
      </c>
      <c r="Q47" s="62">
        <v>0.35599999999999987</v>
      </c>
    </row>
    <row r="48" spans="2:17" x14ac:dyDescent="0.25">
      <c r="P48">
        <v>95</v>
      </c>
      <c r="Q48" s="62">
        <v>0.35599999999999987</v>
      </c>
    </row>
    <row r="49" spans="16:17" x14ac:dyDescent="0.25">
      <c r="P49">
        <v>96</v>
      </c>
      <c r="Q49" s="62">
        <v>0.35599999999999987</v>
      </c>
    </row>
    <row r="50" spans="16:17" x14ac:dyDescent="0.25">
      <c r="P50">
        <v>97</v>
      </c>
      <c r="Q50" s="62">
        <v>0.35599999999999987</v>
      </c>
    </row>
    <row r="51" spans="16:17" x14ac:dyDescent="0.25">
      <c r="P51">
        <v>98</v>
      </c>
      <c r="Q51" s="62">
        <v>0.35599999999999987</v>
      </c>
    </row>
    <row r="52" spans="16:17" x14ac:dyDescent="0.25">
      <c r="P52">
        <v>99</v>
      </c>
      <c r="Q52" s="62">
        <v>0.35599999999999987</v>
      </c>
    </row>
    <row r="53" spans="16:17" x14ac:dyDescent="0.25">
      <c r="P53">
        <v>100</v>
      </c>
      <c r="Q53" s="62">
        <v>0.35599999999999987</v>
      </c>
    </row>
    <row r="54" spans="16:17" x14ac:dyDescent="0.25">
      <c r="P54">
        <v>101</v>
      </c>
      <c r="Q54" s="62">
        <v>0.35599999999999987</v>
      </c>
    </row>
    <row r="55" spans="16:17" x14ac:dyDescent="0.25">
      <c r="P55">
        <v>102</v>
      </c>
      <c r="Q55" s="62">
        <v>0.35599999999999987</v>
      </c>
    </row>
    <row r="56" spans="16:17" x14ac:dyDescent="0.25">
      <c r="P56">
        <v>103</v>
      </c>
      <c r="Q56" s="62">
        <v>0.35599999999999987</v>
      </c>
    </row>
    <row r="57" spans="16:17" x14ac:dyDescent="0.25">
      <c r="P57">
        <v>104</v>
      </c>
      <c r="Q57" s="62">
        <v>0.35599999999999987</v>
      </c>
    </row>
    <row r="58" spans="16:17" x14ac:dyDescent="0.25">
      <c r="P58">
        <v>105</v>
      </c>
      <c r="Q58" s="62">
        <v>0.35599999999999987</v>
      </c>
    </row>
    <row r="59" spans="16:17" x14ac:dyDescent="0.25">
      <c r="P59">
        <v>106</v>
      </c>
      <c r="Q59" s="62">
        <v>0.35599999999999987</v>
      </c>
    </row>
    <row r="60" spans="16:17" x14ac:dyDescent="0.25">
      <c r="P60">
        <v>107</v>
      </c>
      <c r="Q60" s="62">
        <v>0.35599999999999987</v>
      </c>
    </row>
    <row r="61" spans="16:17" x14ac:dyDescent="0.25">
      <c r="P61">
        <v>108</v>
      </c>
      <c r="Q61" s="62">
        <v>0.35599999999999987</v>
      </c>
    </row>
    <row r="62" spans="16:17" x14ac:dyDescent="0.25">
      <c r="P62">
        <v>109</v>
      </c>
      <c r="Q62" s="62">
        <v>0.35599999999999987</v>
      </c>
    </row>
    <row r="63" spans="16:17" x14ac:dyDescent="0.25">
      <c r="P63">
        <v>110</v>
      </c>
      <c r="Q63" s="62">
        <v>0.35599999999999987</v>
      </c>
    </row>
    <row r="64" spans="16:17" x14ac:dyDescent="0.25">
      <c r="P64">
        <v>111</v>
      </c>
      <c r="Q64" s="62">
        <v>0.35599999999999987</v>
      </c>
    </row>
    <row r="65" spans="16:17" x14ac:dyDescent="0.25">
      <c r="P65">
        <v>112</v>
      </c>
      <c r="Q65" s="62">
        <v>0.35599999999999987</v>
      </c>
    </row>
    <row r="66" spans="16:17" x14ac:dyDescent="0.25">
      <c r="P66">
        <v>113</v>
      </c>
      <c r="Q66" s="62">
        <v>0.35599999999999987</v>
      </c>
    </row>
    <row r="67" spans="16:17" x14ac:dyDescent="0.25">
      <c r="P67">
        <v>114</v>
      </c>
      <c r="Q67" s="62">
        <v>0.35599999999999987</v>
      </c>
    </row>
    <row r="68" spans="16:17" x14ac:dyDescent="0.25">
      <c r="P68">
        <v>115</v>
      </c>
      <c r="Q68" s="62">
        <v>0.35599999999999987</v>
      </c>
    </row>
    <row r="69" spans="16:17" x14ac:dyDescent="0.25">
      <c r="P69">
        <v>116</v>
      </c>
      <c r="Q69" s="62">
        <v>0.35599999999999987</v>
      </c>
    </row>
    <row r="70" spans="16:17" x14ac:dyDescent="0.25">
      <c r="P70">
        <v>117</v>
      </c>
      <c r="Q70" s="62">
        <v>0.35599999999999987</v>
      </c>
    </row>
    <row r="71" spans="16:17" x14ac:dyDescent="0.25">
      <c r="P71">
        <v>118</v>
      </c>
      <c r="Q71" s="62">
        <v>0.35599999999999987</v>
      </c>
    </row>
    <row r="72" spans="16:17" x14ac:dyDescent="0.25">
      <c r="P72">
        <v>119</v>
      </c>
      <c r="Q72" s="62">
        <v>0.35599999999999987</v>
      </c>
    </row>
    <row r="73" spans="16:17" x14ac:dyDescent="0.25">
      <c r="P73">
        <v>120</v>
      </c>
      <c r="Q73" s="62">
        <v>0.35599999999999987</v>
      </c>
    </row>
  </sheetData>
  <sheetProtection algorithmName="SHA-512" hashValue="VRnd4Qk16lMCyz30z/Vs6LHM27GmHl30o9xNw9papOWhY+hBiEBXvlQV8AtPYf2N3CJ1IPx5TVKIcFLpQiwq7Q==" saltValue="1DiFao14LlzSmql10DhEcw==" spinCount="100000" sheet="1" objects="1" scenarios="1"/>
  <dataValidations count="2">
    <dataValidation type="decimal" allowBlank="1" showInputMessage="1" showErrorMessage="1" error="Payment totals more than 10% of initial loan" sqref="J8:J38" xr:uid="{00000000-0002-0000-0200-000000000000}">
      <formula1>0</formula1>
      <formula2>($E$10*0.1)-$E$11</formula2>
    </dataValidation>
    <dataValidation type="decimal" allowBlank="1" showInputMessage="1" showErrorMessage="1" sqref="K8" xr:uid="{00000000-0002-0000-0200-000001000000}">
      <formula1>0</formula1>
      <formula2>#REF!</formula2>
    </dataValidation>
  </dataValidations>
  <pageMargins left="0.7" right="0.7" top="0.75" bottom="0.75" header="0.3" footer="0.3"/>
  <pageSetup paperSize="9" orientation="portrait"/>
  <headerFooter>
    <oddFooter>&amp;L&amp;"Arial,Regular"&amp;8Aviva: &amp;K43B02APublic&amp;8&amp;K000000</oddFooter>
    <evenFooter xml:space="preserve">&amp;L&amp;"Arial,Regular"&amp;8Aviva: &amp;K43B02APublic&amp;8&amp;K000000
</evenFooter>
    <firstFooter xml:space="preserve">&amp;L&amp;"Arial,Regular"&amp;8Aviva: &amp;K43B02APublic&amp;8&amp;K000000
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Home</vt:lpstr>
      <vt:lpstr>Sheet1</vt:lpstr>
      <vt:lpstr>Sheet2</vt:lpstr>
      <vt:lpstr>FIRSTYEAR</vt:lpstr>
      <vt:lpstr>INPUTRANGE1</vt:lpstr>
      <vt:lpstr>INPUTRANGE2</vt:lpstr>
      <vt:lpstr>INPUTRANGE3</vt:lpstr>
      <vt:lpstr>loan</vt:lpstr>
      <vt:lpstr>max_loan</vt:lpstr>
      <vt:lpstr>max_loan_2</vt:lpstr>
      <vt:lpstr>NUMBEROFYEARS</vt:lpstr>
      <vt:lpstr>TESTE</vt:lpstr>
    </vt:vector>
  </TitlesOfParts>
  <Company>Aviva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LONSDAR</dc:creator>
  <cp:lastModifiedBy>Alex Simpson</cp:lastModifiedBy>
  <cp:lastPrinted>2015-11-11T09:59:35Z</cp:lastPrinted>
  <dcterms:created xsi:type="dcterms:W3CDTF">2014-06-18T10:10:17Z</dcterms:created>
  <dcterms:modified xsi:type="dcterms:W3CDTF">2023-10-12T13:45:15Z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f1f22dea-b5eb-4286-a841-ef2aa369be42</vt:lpwstr>
  </property>
  <property fmtid="{D5CDD505-2E9C-101B-9397-08002B2CF9AE}" pid="3" name="MSIP_Label_ffbe0ac5-726e-41db-a8e7-755b9d116ff3_Enabled">
    <vt:lpwstr>true</vt:lpwstr>
  </property>
  <property fmtid="{D5CDD505-2E9C-101B-9397-08002B2CF9AE}" pid="4" name="MSIP_Label_ffbe0ac5-726e-41db-a8e7-755b9d116ff3_SetDate">
    <vt:lpwstr>2021-11-08T09:30:40Z</vt:lpwstr>
  </property>
  <property fmtid="{D5CDD505-2E9C-101B-9397-08002B2CF9AE}" pid="5" name="MSIP_Label_ffbe0ac5-726e-41db-a8e7-755b9d116ff3_Method">
    <vt:lpwstr>Privileged</vt:lpwstr>
  </property>
  <property fmtid="{D5CDD505-2E9C-101B-9397-08002B2CF9AE}" pid="6" name="MSIP_Label_ffbe0ac5-726e-41db-a8e7-755b9d116ff3_Name">
    <vt:lpwstr>Internal - No Footer</vt:lpwstr>
  </property>
  <property fmtid="{D5CDD505-2E9C-101B-9397-08002B2CF9AE}" pid="7" name="MSIP_Label_ffbe0ac5-726e-41db-a8e7-755b9d116ff3_SiteId">
    <vt:lpwstr>42d0d02d-6286-465e-999b-31006231efb1</vt:lpwstr>
  </property>
  <property fmtid="{D5CDD505-2E9C-101B-9397-08002B2CF9AE}" pid="8" name="MSIP_Label_ffbe0ac5-726e-41db-a8e7-755b9d116ff3_ActionId">
    <vt:lpwstr>98019561-1ba7-41f2-b4eb-cc987d447989</vt:lpwstr>
  </property>
  <property fmtid="{D5CDD505-2E9C-101B-9397-08002B2CF9AE}" pid="9" name="MSIP_Label_ffbe0ac5-726e-41db-a8e7-755b9d116ff3_ContentBits">
    <vt:lpwstr>0</vt:lpwstr>
  </property>
  <property fmtid="{D5CDD505-2E9C-101B-9397-08002B2CF9AE}" pid="10" name="x-AvivaClassification">
    <vt:lpwstr>Aviva-1nternal</vt:lpwstr>
  </property>
  <property fmtid="{D5CDD505-2E9C-101B-9397-08002B2CF9AE}" pid="11" name="AvivaClassification">
    <vt:lpwstr>Aviva-1nternal</vt:lpwstr>
  </property>
</Properties>
</file>